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comments1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ehmurillog\Desktop\"/>
    </mc:Choice>
  </mc:AlternateContent>
  <bookViews>
    <workbookView xWindow="75" yWindow="465" windowWidth="28725" windowHeight="16485" activeTab="3"/>
  </bookViews>
  <sheets>
    <sheet name="RESULTADOS" sheetId="24" r:id="rId1"/>
    <sheet name="PAI-PAS 2019" sheetId="26" r:id="rId2"/>
    <sheet name="DECRETO 612" sheetId="4" state="hidden" r:id="rId3"/>
    <sheet name="PAS 2019" sheetId="27" r:id="rId4"/>
    <sheet name="DECRETO 612 (2)" sheetId="23" r:id="rId5"/>
    <sheet name="SALUD AMBIENTAL" sheetId="12" r:id="rId6"/>
    <sheet name="NO TRASNMISIBLES" sheetId="14" r:id="rId7"/>
    <sheet name="MENTAL" sheetId="15" r:id="rId8"/>
    <sheet name="NUTRI" sheetId="16" r:id="rId9"/>
    <sheet name="SSR" sheetId="17" r:id="rId10"/>
    <sheet name="TRANS" sheetId="18" r:id="rId11"/>
    <sheet name="EMER" sheetId="19" r:id="rId12"/>
    <sheet name="LABORAL" sheetId="20" r:id="rId13"/>
    <sheet name="VULN" sheetId="21" r:id="rId14"/>
    <sheet name="FORT" sheetId="22" r:id="rId15"/>
  </sheets>
  <definedNames>
    <definedName name="_xlnm._FilterDatabase" localSheetId="8" hidden="1">NUTRI!$A$1:$CP$10</definedName>
    <definedName name="_xlnm._FilterDatabase" localSheetId="1" hidden="1">'PAI-PAS 2019'!$A$4:$BA$132</definedName>
  </definedNames>
  <calcPr calcId="191029"/>
  <extLst>
    <ext xmlns:x14="http://schemas.microsoft.com/office/spreadsheetml/2009/9/main" uri="{79F54976-1DA5-4618-B147-4CDE4B953A38}">
      <x14:workbookPr defaultImageDpi="330"/>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W103" i="27" l="1"/>
  <c r="BT103" i="27"/>
  <c r="BU103" i="27"/>
  <c r="BW101" i="27" l="1"/>
  <c r="BW102" i="27"/>
  <c r="BU72" i="27"/>
  <c r="BK72" i="27"/>
  <c r="BN72" i="27" s="1"/>
  <c r="BQ72" i="27" s="1"/>
  <c r="BJ72" i="27"/>
  <c r="BM72" i="27" s="1"/>
  <c r="BP72" i="27" s="1"/>
  <c r="AM72" i="27"/>
  <c r="AL72" i="27"/>
  <c r="AN72" i="27" s="1"/>
  <c r="Y72" i="27"/>
  <c r="X72" i="27"/>
  <c r="W72" i="27"/>
  <c r="V72" i="27"/>
  <c r="S72" i="27"/>
  <c r="P72" i="27"/>
  <c r="BJ70" i="27"/>
  <c r="BM70" i="27" s="1"/>
  <c r="BI70" i="27"/>
  <c r="BF70" i="27"/>
  <c r="BC70" i="27"/>
  <c r="AZ70" i="27"/>
  <c r="AX70" i="27"/>
  <c r="AW70" i="27"/>
  <c r="AT70" i="27"/>
  <c r="AQ70" i="27"/>
  <c r="AJ70" i="27"/>
  <c r="AK70" i="27" s="1"/>
  <c r="AI70" i="27"/>
  <c r="AH70" i="27"/>
  <c r="AE70" i="27"/>
  <c r="AB70" i="27"/>
  <c r="X70" i="27"/>
  <c r="W70" i="27"/>
  <c r="Y70" i="27" s="1"/>
  <c r="V70" i="27"/>
  <c r="S70" i="27"/>
  <c r="P70" i="27"/>
  <c r="BM49" i="27"/>
  <c r="BP49" i="27" s="1"/>
  <c r="BR49" i="27" s="1"/>
  <c r="BL49" i="27"/>
  <c r="AZ49" i="27"/>
  <c r="AL49" i="27"/>
  <c r="AN49" i="27" s="1"/>
  <c r="AK49" i="27"/>
  <c r="Y49" i="27"/>
  <c r="BJ22" i="27"/>
  <c r="BM22" i="27" s="1"/>
  <c r="BI22" i="27"/>
  <c r="BF22" i="27"/>
  <c r="BC22" i="27"/>
  <c r="AX22" i="27"/>
  <c r="AZ22" i="27" s="1"/>
  <c r="AW22" i="27"/>
  <c r="AT22" i="27"/>
  <c r="AQ22" i="27"/>
  <c r="AI22" i="27"/>
  <c r="AL22" i="27" s="1"/>
  <c r="AN22" i="27" s="1"/>
  <c r="AE22" i="27"/>
  <c r="AB22" i="27"/>
  <c r="W22" i="27"/>
  <c r="Y22" i="27" s="1"/>
  <c r="V22" i="27"/>
  <c r="R22" i="27"/>
  <c r="S22" i="27" s="1"/>
  <c r="P22" i="27"/>
  <c r="BO70" i="27" l="1"/>
  <c r="BR72" i="27"/>
  <c r="BL70" i="27"/>
  <c r="AL70" i="27"/>
  <c r="AN70" i="27" s="1"/>
  <c r="BO49" i="27"/>
  <c r="BP22" i="27"/>
  <c r="BR22" i="27" s="1"/>
  <c r="BT22" i="27" s="1"/>
  <c r="BO22" i="27"/>
  <c r="AK22" i="27"/>
  <c r="BL22" i="27"/>
  <c r="Q76" i="26"/>
  <c r="BL79" i="27"/>
  <c r="BK79" i="27"/>
  <c r="BJ79" i="27"/>
  <c r="BI79" i="27"/>
  <c r="BF79" i="27"/>
  <c r="BC79" i="27"/>
  <c r="AY79" i="27"/>
  <c r="BN79" i="27" s="1"/>
  <c r="AX79" i="27"/>
  <c r="AZ79" i="27" s="1"/>
  <c r="AW79" i="27"/>
  <c r="AT79" i="27"/>
  <c r="AQ79" i="27"/>
  <c r="AJ79" i="27"/>
  <c r="AM79" i="27" s="1"/>
  <c r="AI79" i="27"/>
  <c r="AH79" i="27"/>
  <c r="AE79" i="27"/>
  <c r="AB79" i="27"/>
  <c r="X79" i="27"/>
  <c r="W79" i="27"/>
  <c r="Y79" i="27" s="1"/>
  <c r="V79" i="27"/>
  <c r="S79" i="27"/>
  <c r="P79" i="27"/>
  <c r="BO8" i="22"/>
  <c r="BN8" i="22"/>
  <c r="BM8" i="22"/>
  <c r="BL8" i="22"/>
  <c r="BK8" i="22"/>
  <c r="BJ8" i="22"/>
  <c r="BI8" i="22"/>
  <c r="BH8" i="22"/>
  <c r="BG8" i="22"/>
  <c r="BD8" i="22"/>
  <c r="BA8" i="22"/>
  <c r="AX8" i="22"/>
  <c r="AW8" i="22"/>
  <c r="AV8" i="22"/>
  <c r="AU8" i="22"/>
  <c r="AR8" i="22"/>
  <c r="AO8" i="22"/>
  <c r="BP70" i="27" l="1"/>
  <c r="BR70" i="27" s="1"/>
  <c r="BT70" i="27" s="1"/>
  <c r="BQ79" i="27"/>
  <c r="AK79" i="27"/>
  <c r="BM79" i="27"/>
  <c r="AL79" i="27"/>
  <c r="AN79" i="27" s="1"/>
  <c r="BP8" i="22"/>
  <c r="BR5" i="21"/>
  <c r="BO79" i="27" l="1"/>
  <c r="BP79" i="27"/>
  <c r="BR79" i="27" s="1"/>
  <c r="BT79" i="27" s="1"/>
  <c r="BJ57" i="27" l="1"/>
  <c r="BM57" i="27" s="1"/>
  <c r="BI57" i="27"/>
  <c r="BF57" i="27"/>
  <c r="BC57" i="27"/>
  <c r="AZ57" i="27"/>
  <c r="AX57" i="27"/>
  <c r="AW57" i="27"/>
  <c r="AT57" i="27"/>
  <c r="AQ57" i="27"/>
  <c r="AI57" i="27"/>
  <c r="AL57" i="27" s="1"/>
  <c r="AN57" i="27" s="1"/>
  <c r="AH57" i="27"/>
  <c r="AE57" i="27"/>
  <c r="AB57" i="27"/>
  <c r="Y57" i="27"/>
  <c r="W57" i="27"/>
  <c r="V57" i="27"/>
  <c r="S57" i="27"/>
  <c r="P57" i="27"/>
  <c r="BO57" i="27" l="1"/>
  <c r="BP57" i="27"/>
  <c r="BR57" i="27" s="1"/>
  <c r="BT57" i="27" s="1"/>
  <c r="BU57" i="27" s="1"/>
  <c r="AK57" i="27"/>
  <c r="BL57" i="27"/>
  <c r="BN8" i="17" l="1"/>
  <c r="BK8" i="17"/>
  <c r="AJ8" i="17"/>
  <c r="AP132" i="26" l="1"/>
  <c r="AP129" i="26"/>
  <c r="AP128" i="26"/>
  <c r="AP125" i="26"/>
  <c r="AP124" i="26"/>
  <c r="AP120" i="26"/>
  <c r="AP114" i="26"/>
  <c r="AP110" i="26"/>
  <c r="AP106" i="26"/>
  <c r="AP103" i="26"/>
  <c r="AP101" i="26"/>
  <c r="AP100" i="26"/>
  <c r="AP99" i="26"/>
  <c r="AP98" i="26"/>
  <c r="AP97" i="26"/>
  <c r="AP96" i="26"/>
  <c r="Q82" i="26"/>
  <c r="AP79" i="26"/>
  <c r="AP76" i="26"/>
  <c r="BW5" i="27"/>
  <c r="AP93" i="26"/>
  <c r="AP90" i="26"/>
  <c r="AP88" i="26"/>
  <c r="AP85" i="26"/>
  <c r="AP82" i="26"/>
  <c r="AP72" i="26"/>
  <c r="AP70" i="26"/>
  <c r="AP69" i="26"/>
  <c r="AQ69" i="26" s="1"/>
  <c r="AP66" i="26"/>
  <c r="AQ66" i="26" s="1"/>
  <c r="AP64" i="26"/>
  <c r="AP61" i="26"/>
  <c r="AP60" i="26"/>
  <c r="AQ60" i="26" s="1"/>
  <c r="AP59" i="26"/>
  <c r="AP57" i="26"/>
  <c r="AP53" i="26"/>
  <c r="AP51" i="26"/>
  <c r="AP49" i="26"/>
  <c r="AP46" i="26"/>
  <c r="AP44" i="26"/>
  <c r="AP41" i="26"/>
  <c r="AP40" i="26"/>
  <c r="AP39" i="26"/>
  <c r="AQ39" i="26" s="1"/>
  <c r="AP37" i="26"/>
  <c r="AP34" i="26"/>
  <c r="AP31" i="26"/>
  <c r="AP28" i="26"/>
  <c r="AP27" i="26"/>
  <c r="AP25" i="26"/>
  <c r="AP24" i="26"/>
  <c r="AP22" i="26"/>
  <c r="AP20" i="26"/>
  <c r="AP5" i="26"/>
  <c r="AQ5" i="26" s="1"/>
  <c r="AP9" i="26"/>
  <c r="AP13" i="26"/>
  <c r="AP17" i="26"/>
  <c r="BT85" i="27"/>
  <c r="BR93" i="27"/>
  <c r="BO93" i="27"/>
  <c r="BL93" i="27"/>
  <c r="AZ93" i="27"/>
  <c r="AN93" i="27"/>
  <c r="AK93" i="27"/>
  <c r="Y93" i="27"/>
  <c r="BM90" i="27"/>
  <c r="BP90" i="27" s="1"/>
  <c r="BR90" i="27" s="1"/>
  <c r="BL90" i="27"/>
  <c r="BJ90" i="27"/>
  <c r="BI90" i="27"/>
  <c r="BF90" i="27"/>
  <c r="BC90" i="27"/>
  <c r="AX90" i="27"/>
  <c r="AZ90" i="27" s="1"/>
  <c r="AW90" i="27"/>
  <c r="AT90" i="27"/>
  <c r="AQ90" i="27"/>
  <c r="AL90" i="27"/>
  <c r="AN90" i="27" s="1"/>
  <c r="AK90" i="27"/>
  <c r="AI90" i="27"/>
  <c r="AH90" i="27"/>
  <c r="AE90" i="27"/>
  <c r="AB90" i="27"/>
  <c r="W90" i="27"/>
  <c r="Y90" i="27" s="1"/>
  <c r="V90" i="27"/>
  <c r="S90" i="27"/>
  <c r="P90" i="27"/>
  <c r="BR88" i="27"/>
  <c r="BO88" i="27"/>
  <c r="BM85" i="27"/>
  <c r="BP85" i="27" s="1"/>
  <c r="BR85" i="27" s="1"/>
  <c r="BL85" i="27"/>
  <c r="BJ85" i="27"/>
  <c r="BI85" i="27"/>
  <c r="BF85" i="27"/>
  <c r="BC85" i="27"/>
  <c r="AX85" i="27"/>
  <c r="AZ85" i="27" s="1"/>
  <c r="AW85" i="27"/>
  <c r="AT85" i="27"/>
  <c r="AQ85" i="27"/>
  <c r="AL85" i="27"/>
  <c r="AN85" i="27" s="1"/>
  <c r="AK85" i="27"/>
  <c r="AI85" i="27"/>
  <c r="AH85" i="27"/>
  <c r="AE85" i="27"/>
  <c r="AB85" i="27"/>
  <c r="W85" i="27"/>
  <c r="Y85" i="27" s="1"/>
  <c r="V85" i="27"/>
  <c r="S85" i="27"/>
  <c r="P85" i="27"/>
  <c r="BJ82" i="27"/>
  <c r="BM82" i="27" s="1"/>
  <c r="BI82" i="27"/>
  <c r="BF82" i="27"/>
  <c r="BC82" i="27"/>
  <c r="AZ82" i="27"/>
  <c r="AX82" i="27"/>
  <c r="AW82" i="27"/>
  <c r="AT82" i="27"/>
  <c r="AQ82" i="27"/>
  <c r="AI82" i="27"/>
  <c r="AL82" i="27" s="1"/>
  <c r="AN82" i="27" s="1"/>
  <c r="AH82" i="27"/>
  <c r="AE82" i="27"/>
  <c r="AB82" i="27"/>
  <c r="BJ76" i="27"/>
  <c r="BM76" i="27" s="1"/>
  <c r="BI76" i="27"/>
  <c r="BF76" i="27"/>
  <c r="BC76" i="27"/>
  <c r="AZ76" i="27"/>
  <c r="AX76" i="27"/>
  <c r="AW76" i="27"/>
  <c r="AT76" i="27"/>
  <c r="AQ76" i="27"/>
  <c r="AI76" i="27"/>
  <c r="AL76" i="27" s="1"/>
  <c r="AN76" i="27" s="1"/>
  <c r="AH76" i="27"/>
  <c r="AE76" i="27"/>
  <c r="AB76" i="27"/>
  <c r="Y76" i="27"/>
  <c r="W76" i="27"/>
  <c r="V76" i="27"/>
  <c r="S76" i="27"/>
  <c r="P76" i="27"/>
  <c r="AQ17" i="26" l="1"/>
  <c r="AQ40" i="26"/>
  <c r="AQ70" i="26"/>
  <c r="AQ76" i="26"/>
  <c r="AQ46" i="26"/>
  <c r="AQ96" i="26"/>
  <c r="AQ133" i="26" s="1"/>
  <c r="BO76" i="27"/>
  <c r="BP76" i="27"/>
  <c r="BR76" i="27" s="1"/>
  <c r="BP82" i="27"/>
  <c r="BR82" i="27" s="1"/>
  <c r="BO82" i="27"/>
  <c r="AK76" i="27"/>
  <c r="BL76" i="27"/>
  <c r="AK82" i="27"/>
  <c r="BL82" i="27"/>
  <c r="BO85" i="27"/>
  <c r="BO90" i="27"/>
  <c r="AQ95" i="26" l="1"/>
  <c r="AQ135" i="26"/>
  <c r="BJ22" i="22"/>
  <c r="BN7" i="21" l="1"/>
  <c r="AG16" i="17" l="1"/>
  <c r="BV5" i="27" l="1"/>
  <c r="BH14" i="22" l="1"/>
  <c r="BK14" i="22" s="1"/>
  <c r="BN14" i="22" s="1"/>
  <c r="BG14" i="22"/>
  <c r="BD14" i="22"/>
  <c r="BA14" i="22"/>
  <c r="AV14" i="22"/>
  <c r="AX14" i="22" s="1"/>
  <c r="AU14" i="22"/>
  <c r="AR14" i="22"/>
  <c r="AO14" i="22"/>
  <c r="AJ14" i="22"/>
  <c r="AG14" i="22"/>
  <c r="AI14" i="22" s="1"/>
  <c r="AF14" i="22"/>
  <c r="AC14" i="22"/>
  <c r="Z14" i="22"/>
  <c r="W14" i="22"/>
  <c r="U14" i="22"/>
  <c r="T14" i="22"/>
  <c r="Q14" i="22"/>
  <c r="N14" i="22"/>
  <c r="BM14" i="22" l="1"/>
  <c r="BJ14" i="22"/>
  <c r="BN19" i="22" l="1"/>
  <c r="BH19" i="22"/>
  <c r="BJ19" i="22" s="1"/>
  <c r="BG19" i="22"/>
  <c r="BD19" i="22"/>
  <c r="BA19" i="22"/>
  <c r="AV19" i="22"/>
  <c r="AX19" i="22" s="1"/>
  <c r="AU19" i="22"/>
  <c r="AR19" i="22"/>
  <c r="AO19" i="22"/>
  <c r="BP12" i="21"/>
  <c r="BK7" i="21"/>
  <c r="BH7" i="21"/>
  <c r="BK19" i="22" l="1"/>
  <c r="BM19" i="22" s="1"/>
  <c r="BP17" i="22" l="1"/>
  <c r="BM17" i="22"/>
  <c r="AL37" i="26" l="1"/>
  <c r="AI37" i="26"/>
  <c r="BT37" i="27"/>
  <c r="BM37" i="27"/>
  <c r="BO37" i="27" s="1"/>
  <c r="BJ37" i="27"/>
  <c r="BL37" i="27" s="1"/>
  <c r="BI37" i="27"/>
  <c r="BF37" i="27"/>
  <c r="BC37" i="27"/>
  <c r="AX37" i="27"/>
  <c r="AZ37" i="27" s="1"/>
  <c r="AW37" i="27"/>
  <c r="AT37" i="27"/>
  <c r="AQ37" i="27"/>
  <c r="AL37" i="27"/>
  <c r="AN37" i="27" s="1"/>
  <c r="AI37" i="27"/>
  <c r="AK37" i="27" s="1"/>
  <c r="AE37" i="27"/>
  <c r="AB37" i="27"/>
  <c r="W37" i="27"/>
  <c r="Y37" i="27" s="1"/>
  <c r="V37" i="27"/>
  <c r="S37" i="27"/>
  <c r="P37" i="27"/>
  <c r="BH25" i="14"/>
  <c r="AO25" i="14"/>
  <c r="BT25" i="27"/>
  <c r="BT24" i="27"/>
  <c r="BM25" i="27"/>
  <c r="BP25" i="27" s="1"/>
  <c r="BR25" i="27" s="1"/>
  <c r="BJ25" i="27"/>
  <c r="BL25" i="27" s="1"/>
  <c r="BI25" i="27"/>
  <c r="BF25" i="27"/>
  <c r="BC25" i="27"/>
  <c r="AX25" i="27"/>
  <c r="AZ25" i="27" s="1"/>
  <c r="AW25" i="27"/>
  <c r="AT25" i="27"/>
  <c r="AQ25" i="27"/>
  <c r="AL25" i="27"/>
  <c r="AN25" i="27" s="1"/>
  <c r="AI25" i="27"/>
  <c r="AK25" i="27" s="1"/>
  <c r="AE25" i="27"/>
  <c r="AB25" i="27"/>
  <c r="W25" i="27"/>
  <c r="Y25" i="27" s="1"/>
  <c r="V25" i="27"/>
  <c r="S25" i="27"/>
  <c r="P25" i="27"/>
  <c r="BJ24" i="27"/>
  <c r="BM24" i="27" s="1"/>
  <c r="AX24" i="27"/>
  <c r="AP24" i="27"/>
  <c r="AQ24" i="27" s="1"/>
  <c r="AL24" i="27"/>
  <c r="AN24" i="27" s="1"/>
  <c r="AI24" i="27"/>
  <c r="AK24" i="27" s="1"/>
  <c r="AA24" i="27"/>
  <c r="AD24" i="27" s="1"/>
  <c r="Y24" i="27"/>
  <c r="W24" i="27"/>
  <c r="O24" i="27"/>
  <c r="R24" i="27" s="1"/>
  <c r="BN10" i="14"/>
  <c r="P10" i="14"/>
  <c r="AS24" i="27" l="1"/>
  <c r="AV24" i="27" s="1"/>
  <c r="BP37" i="27"/>
  <c r="BR37" i="27" s="1"/>
  <c r="AW24" i="27"/>
  <c r="AY24" i="27"/>
  <c r="BB24" i="27" s="1"/>
  <c r="BP24" i="27"/>
  <c r="BR24" i="27" s="1"/>
  <c r="BO24" i="27"/>
  <c r="AE24" i="27"/>
  <c r="AG24" i="27"/>
  <c r="U24" i="27"/>
  <c r="V24" i="27" s="1"/>
  <c r="S24" i="27"/>
  <c r="BO25" i="27"/>
  <c r="AT24" i="27"/>
  <c r="P24" i="27"/>
  <c r="AB24" i="27"/>
  <c r="BL24" i="27"/>
  <c r="BE24" i="27" l="1"/>
  <c r="BC24" i="27"/>
  <c r="AZ24" i="27"/>
  <c r="J9" i="24"/>
  <c r="I13" i="24" s="1"/>
  <c r="E9" i="24"/>
  <c r="D13" i="24" s="1"/>
  <c r="BP41" i="23"/>
  <c r="BP38" i="23"/>
  <c r="BP37" i="23"/>
  <c r="BM41" i="23"/>
  <c r="BM38" i="23"/>
  <c r="BM37" i="23"/>
  <c r="BJ38" i="23"/>
  <c r="BJ41" i="23"/>
  <c r="BJ37" i="23"/>
  <c r="BK23" i="23"/>
  <c r="BH24" i="27" l="1"/>
  <c r="BI24" i="27" s="1"/>
  <c r="BF24" i="27"/>
  <c r="G16" i="24"/>
  <c r="BR5" i="23"/>
  <c r="BH11" i="22"/>
  <c r="BJ11" i="22" s="1"/>
  <c r="BG11" i="22"/>
  <c r="BD11" i="22"/>
  <c r="BA11" i="22"/>
  <c r="BG5" i="22"/>
  <c r="BD5" i="22"/>
  <c r="BA5" i="22"/>
  <c r="AU5" i="22"/>
  <c r="AR5" i="22"/>
  <c r="AO5" i="22"/>
  <c r="AI5" i="22"/>
  <c r="AF5" i="22"/>
  <c r="AC5" i="22"/>
  <c r="Z5" i="22"/>
  <c r="W5" i="22"/>
  <c r="T5" i="22"/>
  <c r="Q5" i="22"/>
  <c r="N5" i="22"/>
  <c r="AG5" i="22"/>
  <c r="U5" i="22"/>
  <c r="BH5" i="22"/>
  <c r="BJ5" i="22" s="1"/>
  <c r="AJ5" i="22" l="1"/>
  <c r="AL5" i="22" s="1"/>
  <c r="BP7" i="21"/>
  <c r="BO7" i="21"/>
  <c r="BL7" i="21"/>
  <c r="BI7" i="21"/>
  <c r="BH5" i="21" l="1"/>
  <c r="BJ5" i="21" s="1"/>
  <c r="BG5" i="21"/>
  <c r="BD5" i="21"/>
  <c r="BA5" i="21"/>
  <c r="BK69" i="27" l="1"/>
  <c r="BN69" i="27" s="1"/>
  <c r="BQ69" i="27" s="1"/>
  <c r="BJ69" i="27"/>
  <c r="BM69" i="27" s="1"/>
  <c r="BI69" i="27"/>
  <c r="BF69" i="27"/>
  <c r="BC69" i="27"/>
  <c r="AY69" i="27"/>
  <c r="AX69" i="27"/>
  <c r="AZ69" i="27" s="1"/>
  <c r="AW69" i="27"/>
  <c r="AT69" i="27"/>
  <c r="AQ69" i="27"/>
  <c r="AM69" i="27"/>
  <c r="AJ69" i="27"/>
  <c r="AI69" i="27"/>
  <c r="AL69" i="27" s="1"/>
  <c r="AN69" i="27" s="1"/>
  <c r="AH69" i="27"/>
  <c r="AE69" i="27"/>
  <c r="AB69" i="27"/>
  <c r="Y69" i="27"/>
  <c r="X69" i="27"/>
  <c r="W69" i="27"/>
  <c r="V69" i="27"/>
  <c r="S69" i="27"/>
  <c r="P69" i="27"/>
  <c r="BO5" i="20"/>
  <c r="BN5" i="20"/>
  <c r="BL5" i="20"/>
  <c r="BK5" i="20"/>
  <c r="BG5" i="20"/>
  <c r="BI5" i="20"/>
  <c r="BH5" i="20"/>
  <c r="BD5" i="20"/>
  <c r="BA5" i="20"/>
  <c r="AL66" i="26"/>
  <c r="BM66" i="27"/>
  <c r="BP66" i="27" s="1"/>
  <c r="BR66" i="27" s="1"/>
  <c r="BJ66" i="27"/>
  <c r="BL66" i="27" s="1"/>
  <c r="BI66" i="27"/>
  <c r="BF66" i="27"/>
  <c r="BC66" i="27"/>
  <c r="AX66" i="27"/>
  <c r="AZ66" i="27" s="1"/>
  <c r="AW66" i="27"/>
  <c r="AT66" i="27"/>
  <c r="AQ66" i="27"/>
  <c r="AL66" i="27"/>
  <c r="AN66" i="27" s="1"/>
  <c r="AK66" i="27"/>
  <c r="Y66" i="27"/>
  <c r="V66" i="27"/>
  <c r="BT64" i="27"/>
  <c r="BK60" i="27"/>
  <c r="BN60" i="27" s="1"/>
  <c r="AY60" i="27"/>
  <c r="AK60" i="27"/>
  <c r="AJ60" i="27"/>
  <c r="AI60" i="27"/>
  <c r="AH60" i="27"/>
  <c r="AE60" i="27"/>
  <c r="AB60" i="27"/>
  <c r="X60" i="27"/>
  <c r="AM60" i="27" s="1"/>
  <c r="W60" i="27"/>
  <c r="Y60" i="27" s="1"/>
  <c r="V60" i="27"/>
  <c r="S60" i="27"/>
  <c r="P60" i="27"/>
  <c r="BO5" i="18"/>
  <c r="AW5" i="18"/>
  <c r="BL5" i="18"/>
  <c r="BI5" i="18"/>
  <c r="BP69" i="27" l="1"/>
  <c r="BR69" i="27" s="1"/>
  <c r="BO69" i="27"/>
  <c r="AK69" i="27"/>
  <c r="BL69" i="27"/>
  <c r="BP5" i="20"/>
  <c r="BJ5" i="20"/>
  <c r="BO66" i="27"/>
  <c r="BQ60" i="27"/>
  <c r="AL60" i="27"/>
  <c r="AN60" i="27" s="1"/>
  <c r="BN59" i="27"/>
  <c r="BM59" i="27"/>
  <c r="BP59" i="27" s="1"/>
  <c r="BR59" i="27" s="1"/>
  <c r="BT59" i="27" s="1"/>
  <c r="BU59" i="27" s="1"/>
  <c r="BL59" i="27"/>
  <c r="BI59" i="27"/>
  <c r="BF59" i="27"/>
  <c r="BC59" i="27"/>
  <c r="AY59" i="27"/>
  <c r="AX59" i="27"/>
  <c r="AZ59" i="27" s="1"/>
  <c r="AW59" i="27"/>
  <c r="AK59" i="27"/>
  <c r="AJ59" i="27"/>
  <c r="AI59" i="27"/>
  <c r="AH59" i="27"/>
  <c r="AE59" i="27"/>
  <c r="AB59" i="27"/>
  <c r="X59" i="27"/>
  <c r="AM59" i="27" s="1"/>
  <c r="BQ59" i="27" s="1"/>
  <c r="W59" i="27"/>
  <c r="AL59" i="27" s="1"/>
  <c r="V59" i="27"/>
  <c r="BM53" i="27"/>
  <c r="BK53" i="27"/>
  <c r="BJ53" i="27"/>
  <c r="BL53" i="27" s="1"/>
  <c r="BI53" i="27"/>
  <c r="BF53" i="27"/>
  <c r="BC53" i="27"/>
  <c r="AY53" i="27"/>
  <c r="BN53" i="27" s="1"/>
  <c r="AX53" i="27"/>
  <c r="AW53" i="27"/>
  <c r="AT53" i="27"/>
  <c r="AQ53" i="27"/>
  <c r="AK53" i="27"/>
  <c r="AJ53" i="27"/>
  <c r="AI53" i="27"/>
  <c r="AH53" i="27"/>
  <c r="AE53" i="27"/>
  <c r="AB53" i="27"/>
  <c r="X53" i="27"/>
  <c r="AM53" i="27" s="1"/>
  <c r="W53" i="27"/>
  <c r="Y53" i="27" s="1"/>
  <c r="V53" i="27"/>
  <c r="S53" i="27"/>
  <c r="P53" i="27"/>
  <c r="BN51" i="27"/>
  <c r="BQ51" i="27" s="1"/>
  <c r="BK51" i="27"/>
  <c r="BJ51" i="27"/>
  <c r="BL51" i="27" s="1"/>
  <c r="BI51" i="27"/>
  <c r="BF51" i="27"/>
  <c r="BC51" i="27"/>
  <c r="AZ51" i="27"/>
  <c r="AY51" i="27"/>
  <c r="AX51" i="27"/>
  <c r="BM51" i="27" s="1"/>
  <c r="AW51" i="27"/>
  <c r="AT51" i="27"/>
  <c r="AQ51" i="27"/>
  <c r="AL51" i="27"/>
  <c r="AN51" i="27" s="1"/>
  <c r="AJ51" i="27"/>
  <c r="AI51" i="27"/>
  <c r="AK51" i="27" s="1"/>
  <c r="AH51" i="27"/>
  <c r="AE51" i="27"/>
  <c r="AB51" i="27"/>
  <c r="X51" i="27"/>
  <c r="AM51" i="27" s="1"/>
  <c r="W51" i="27"/>
  <c r="V51" i="27"/>
  <c r="S51" i="27"/>
  <c r="P51" i="27"/>
  <c r="BM46" i="27"/>
  <c r="BK46" i="27"/>
  <c r="BJ46" i="27"/>
  <c r="BL46" i="27" s="1"/>
  <c r="BI46" i="27"/>
  <c r="BF46" i="27"/>
  <c r="BC46" i="27"/>
  <c r="AY46" i="27"/>
  <c r="BN46" i="27" s="1"/>
  <c r="AX46" i="27"/>
  <c r="AW46" i="27"/>
  <c r="AT46" i="27"/>
  <c r="AQ46" i="27"/>
  <c r="AK46" i="27"/>
  <c r="AJ46" i="27"/>
  <c r="AI46" i="27"/>
  <c r="AH46" i="27"/>
  <c r="AE46" i="27"/>
  <c r="AB46" i="27"/>
  <c r="X46" i="27"/>
  <c r="AM46" i="27" s="1"/>
  <c r="W46" i="27"/>
  <c r="AL46" i="27" s="1"/>
  <c r="S46" i="27"/>
  <c r="P46" i="27"/>
  <c r="BN18" i="17"/>
  <c r="BL18" i="17"/>
  <c r="BO18" i="17"/>
  <c r="BG18" i="17"/>
  <c r="BD18" i="17"/>
  <c r="BA18" i="17"/>
  <c r="AW18" i="17"/>
  <c r="AV18" i="17"/>
  <c r="AU18" i="17"/>
  <c r="BT46" i="27" l="1"/>
  <c r="BU46" i="27" s="1"/>
  <c r="BP53" i="27"/>
  <c r="BP46" i="27"/>
  <c r="AN46" i="27"/>
  <c r="BQ46" i="27"/>
  <c r="BP51" i="27"/>
  <c r="BR51" i="27" s="1"/>
  <c r="BO51" i="27"/>
  <c r="BQ53" i="27"/>
  <c r="AN59" i="27"/>
  <c r="Y51" i="27"/>
  <c r="AL53" i="27"/>
  <c r="AN53" i="27" s="1"/>
  <c r="Y46" i="27"/>
  <c r="BO46" i="27"/>
  <c r="BO53" i="27"/>
  <c r="Y59" i="27"/>
  <c r="BO59" i="27"/>
  <c r="AZ46" i="27"/>
  <c r="AZ53" i="27"/>
  <c r="BJ18" i="17"/>
  <c r="BK18" i="17"/>
  <c r="BM18" i="17" s="1"/>
  <c r="AX18" i="17"/>
  <c r="BR46" i="27" l="1"/>
  <c r="BR53" i="27"/>
  <c r="BT53" i="27" s="1"/>
  <c r="BH16" i="17" l="1"/>
  <c r="BJ16" i="17" s="1"/>
  <c r="BG16" i="17"/>
  <c r="BD16" i="17"/>
  <c r="BA16" i="17"/>
  <c r="BR12" i="17"/>
  <c r="BK12" i="17"/>
  <c r="BL12" i="17"/>
  <c r="BN12" i="17"/>
  <c r="BI12" i="17" l="1"/>
  <c r="BH12" i="17"/>
  <c r="BG12" i="17"/>
  <c r="BD12" i="17"/>
  <c r="BA12" i="17"/>
  <c r="BO10" i="17"/>
  <c r="BN10" i="17"/>
  <c r="BI10" i="17"/>
  <c r="BH10" i="17"/>
  <c r="BG10" i="17"/>
  <c r="BD10" i="17"/>
  <c r="BA10" i="17"/>
  <c r="BJ12" i="17" l="1"/>
  <c r="BJ10" i="17"/>
  <c r="BP8" i="17" l="1"/>
  <c r="BM8" i="17"/>
  <c r="BJ8" i="17"/>
  <c r="BI5" i="17" l="1"/>
  <c r="BH5" i="17"/>
  <c r="BK5" i="17" s="1"/>
  <c r="BG5" i="17"/>
  <c r="BD5" i="17"/>
  <c r="BA5" i="17"/>
  <c r="BJ5" i="17" l="1"/>
  <c r="BM44" i="27" l="1"/>
  <c r="AY44" i="27"/>
  <c r="BN44" i="27" s="1"/>
  <c r="AX44" i="27"/>
  <c r="AW44" i="27"/>
  <c r="AT44" i="27"/>
  <c r="AJ44" i="27"/>
  <c r="AM44" i="27" s="1"/>
  <c r="AI44" i="27"/>
  <c r="AB44" i="27"/>
  <c r="X44" i="27"/>
  <c r="W44" i="27"/>
  <c r="AL44" i="27" s="1"/>
  <c r="BG40" i="27"/>
  <c r="BI40" i="27" s="1"/>
  <c r="BF40" i="27"/>
  <c r="BE40" i="27"/>
  <c r="BD40" i="27"/>
  <c r="BB40" i="27"/>
  <c r="BK40" i="27" s="1"/>
  <c r="BN40" i="27" s="1"/>
  <c r="BA40" i="27"/>
  <c r="BJ40" i="27" s="1"/>
  <c r="AY40" i="27"/>
  <c r="AX40" i="27"/>
  <c r="AZ40" i="27" s="1"/>
  <c r="AW40" i="27"/>
  <c r="AT40" i="27"/>
  <c r="AJ40" i="27"/>
  <c r="AK40" i="27" s="1"/>
  <c r="AI40" i="27"/>
  <c r="AH40" i="27"/>
  <c r="AE40" i="27"/>
  <c r="AB40" i="27"/>
  <c r="X40" i="27"/>
  <c r="AM40" i="27" s="1"/>
  <c r="W40" i="27"/>
  <c r="Y40" i="27" s="1"/>
  <c r="V40" i="27"/>
  <c r="S40" i="27"/>
  <c r="P40" i="27"/>
  <c r="BM40" i="27" l="1"/>
  <c r="BL40" i="27"/>
  <c r="BQ40" i="27"/>
  <c r="BP44" i="27"/>
  <c r="BR44" i="27" s="1"/>
  <c r="AN44" i="27"/>
  <c r="BQ44" i="27"/>
  <c r="BO44" i="27"/>
  <c r="BC40" i="27"/>
  <c r="AZ44" i="27"/>
  <c r="AL40" i="27"/>
  <c r="AN40" i="27" s="1"/>
  <c r="AK44" i="27"/>
  <c r="Q25" i="26"/>
  <c r="BP40" i="27" l="1"/>
  <c r="BR40" i="27" s="1"/>
  <c r="BO40" i="27"/>
  <c r="BV39" i="27"/>
  <c r="BL39" i="27"/>
  <c r="BF39" i="27"/>
  <c r="AY39" i="27"/>
  <c r="BN39" i="27" s="1"/>
  <c r="BQ39" i="27" s="1"/>
  <c r="AX39" i="27"/>
  <c r="AZ39" i="27" s="1"/>
  <c r="AW39" i="27"/>
  <c r="AT39" i="27"/>
  <c r="AQ39" i="27"/>
  <c r="AM39" i="27"/>
  <c r="AJ39" i="27"/>
  <c r="AI39" i="27"/>
  <c r="AL39" i="27" s="1"/>
  <c r="AN39" i="27" s="1"/>
  <c r="AH39" i="27"/>
  <c r="AE39" i="27"/>
  <c r="AB39" i="27"/>
  <c r="Y39" i="27"/>
  <c r="X39" i="27"/>
  <c r="W39" i="27"/>
  <c r="V39" i="27"/>
  <c r="S39" i="27"/>
  <c r="P39" i="27"/>
  <c r="U5" i="14"/>
  <c r="BU24" i="27"/>
  <c r="BJ34" i="27"/>
  <c r="BM34" i="27" s="1"/>
  <c r="BI34" i="27"/>
  <c r="BF34" i="27"/>
  <c r="BC34" i="27"/>
  <c r="AX34" i="27"/>
  <c r="AZ34" i="27" s="1"/>
  <c r="AW34" i="27"/>
  <c r="AT34" i="27"/>
  <c r="AQ34" i="27"/>
  <c r="AI34" i="27"/>
  <c r="AL34" i="27" s="1"/>
  <c r="AN34" i="27" s="1"/>
  <c r="AH34" i="27"/>
  <c r="AE34" i="27"/>
  <c r="AB34" i="27"/>
  <c r="W34" i="27"/>
  <c r="Y34" i="27" s="1"/>
  <c r="V34" i="27"/>
  <c r="S34" i="27"/>
  <c r="P34" i="27"/>
  <c r="BM31" i="27"/>
  <c r="BL31" i="27"/>
  <c r="BJ31" i="27"/>
  <c r="BI31" i="27"/>
  <c r="BF31" i="27"/>
  <c r="BC31" i="27"/>
  <c r="AX31" i="27"/>
  <c r="AZ31" i="27" s="1"/>
  <c r="AW31" i="27"/>
  <c r="AT31" i="27"/>
  <c r="AQ31" i="27"/>
  <c r="AI31" i="27"/>
  <c r="AG31" i="27"/>
  <c r="AJ31" i="27" s="1"/>
  <c r="AK31" i="27" s="1"/>
  <c r="AD31" i="27"/>
  <c r="AE31" i="27" s="1"/>
  <c r="AA31" i="27"/>
  <c r="AB31" i="27" s="1"/>
  <c r="X31" i="27"/>
  <c r="W31" i="27"/>
  <c r="Y31" i="27" s="1"/>
  <c r="V31" i="27"/>
  <c r="U31" i="27"/>
  <c r="R31" i="27"/>
  <c r="S31" i="27" s="1"/>
  <c r="P31" i="27"/>
  <c r="O31" i="27"/>
  <c r="BJ28" i="27"/>
  <c r="BM28" i="27" s="1"/>
  <c r="BI28" i="27"/>
  <c r="BF28" i="27"/>
  <c r="BC28" i="27"/>
  <c r="AX28" i="27"/>
  <c r="AZ28" i="27" s="1"/>
  <c r="AW28" i="27"/>
  <c r="AT28" i="27"/>
  <c r="AQ28" i="27"/>
  <c r="AI28" i="27"/>
  <c r="AL28" i="27" s="1"/>
  <c r="AN28" i="27" s="1"/>
  <c r="AH28" i="27"/>
  <c r="AE28" i="27"/>
  <c r="AB28" i="27"/>
  <c r="W28" i="27"/>
  <c r="Y28" i="27" s="1"/>
  <c r="V28" i="27"/>
  <c r="S28" i="27"/>
  <c r="P28" i="27"/>
  <c r="BR27" i="27"/>
  <c r="BP27" i="27"/>
  <c r="BO27" i="27"/>
  <c r="BL27" i="27"/>
  <c r="BI27" i="27"/>
  <c r="BF27" i="27"/>
  <c r="BC27" i="27"/>
  <c r="AZ27" i="27"/>
  <c r="AW27" i="27"/>
  <c r="AT27" i="27"/>
  <c r="AQ27" i="27"/>
  <c r="AN27" i="27"/>
  <c r="AK27" i="27"/>
  <c r="AI27" i="27"/>
  <c r="AA27" i="27"/>
  <c r="AB27" i="27" s="1"/>
  <c r="W27" i="27"/>
  <c r="Y27" i="27" s="1"/>
  <c r="R27" i="27"/>
  <c r="S27" i="27" s="1"/>
  <c r="O27" i="27"/>
  <c r="P27" i="27" s="1"/>
  <c r="BJ20" i="27"/>
  <c r="BM20" i="27" s="1"/>
  <c r="BI20" i="27"/>
  <c r="BF20" i="27"/>
  <c r="BC20" i="27"/>
  <c r="AZ20" i="27"/>
  <c r="AX20" i="27"/>
  <c r="AW20" i="27"/>
  <c r="AT20" i="27"/>
  <c r="AQ20" i="27"/>
  <c r="AM20" i="27"/>
  <c r="AK20" i="27"/>
  <c r="AI20" i="27"/>
  <c r="AH20" i="27"/>
  <c r="AE20" i="27"/>
  <c r="AB20" i="27"/>
  <c r="W20" i="27"/>
  <c r="Y20" i="27" s="1"/>
  <c r="V20" i="27"/>
  <c r="S20" i="27"/>
  <c r="P20" i="27"/>
  <c r="BL17" i="27"/>
  <c r="BK17" i="27"/>
  <c r="BJ17" i="27"/>
  <c r="BI17" i="27"/>
  <c r="BF17" i="27"/>
  <c r="BC17" i="27"/>
  <c r="AY17" i="27"/>
  <c r="BN17" i="27" s="1"/>
  <c r="AX17" i="27"/>
  <c r="AZ17" i="27" s="1"/>
  <c r="AW17" i="27"/>
  <c r="AT17" i="27"/>
  <c r="AQ17" i="27"/>
  <c r="AJ17" i="27"/>
  <c r="AM17" i="27" s="1"/>
  <c r="AI17" i="27"/>
  <c r="AH17" i="27"/>
  <c r="AE17" i="27"/>
  <c r="AB17" i="27"/>
  <c r="X17" i="27"/>
  <c r="W17" i="27"/>
  <c r="Y17" i="27" s="1"/>
  <c r="V17" i="27"/>
  <c r="S17" i="27"/>
  <c r="P17" i="27"/>
  <c r="BP5" i="14"/>
  <c r="BO5" i="14"/>
  <c r="BN5" i="14"/>
  <c r="BI5" i="14"/>
  <c r="BH5" i="14"/>
  <c r="BG5" i="14"/>
  <c r="BD5" i="14"/>
  <c r="BA5" i="14"/>
  <c r="AD27" i="27" l="1"/>
  <c r="AE27" i="27" s="1"/>
  <c r="AK39" i="27"/>
  <c r="BM39" i="27"/>
  <c r="BQ17" i="27"/>
  <c r="BO28" i="27"/>
  <c r="BP28" i="27"/>
  <c r="BR28" i="27" s="1"/>
  <c r="BO20" i="27"/>
  <c r="BO34" i="27"/>
  <c r="BP34" i="27"/>
  <c r="BR34" i="27" s="1"/>
  <c r="AK17" i="27"/>
  <c r="BL20" i="27"/>
  <c r="AH31" i="27"/>
  <c r="AL31" i="27"/>
  <c r="AN31" i="27" s="1"/>
  <c r="U27" i="27"/>
  <c r="V27" i="27" s="1"/>
  <c r="AG27" i="27"/>
  <c r="AK28" i="27"/>
  <c r="BL28" i="27"/>
  <c r="BO31" i="27"/>
  <c r="AK34" i="27"/>
  <c r="BL34" i="27"/>
  <c r="BM17" i="27"/>
  <c r="AL20" i="27"/>
  <c r="AN20" i="27" s="1"/>
  <c r="AL17" i="27"/>
  <c r="AN17" i="27" s="1"/>
  <c r="BJ5" i="14"/>
  <c r="AN9" i="26"/>
  <c r="AN13" i="26"/>
  <c r="AN5" i="26"/>
  <c r="AL9" i="26"/>
  <c r="AL13" i="26"/>
  <c r="AL5" i="26"/>
  <c r="BS13" i="27"/>
  <c r="BO13" i="27"/>
  <c r="BT13" i="27" s="1"/>
  <c r="BL13" i="27"/>
  <c r="AZ13" i="27"/>
  <c r="AK13" i="27"/>
  <c r="AN13" i="27" s="1"/>
  <c r="Y13" i="27"/>
  <c r="BS9" i="27"/>
  <c r="BL9" i="27"/>
  <c r="AZ9" i="27"/>
  <c r="BO9" i="27" s="1"/>
  <c r="AN9" i="27"/>
  <c r="AK9" i="27"/>
  <c r="Y9" i="27"/>
  <c r="BS5" i="27"/>
  <c r="BL5" i="27"/>
  <c r="AZ5" i="27"/>
  <c r="BO5" i="27" s="1"/>
  <c r="AK5" i="27"/>
  <c r="AN5" i="27" s="1"/>
  <c r="BT5" i="27" s="1"/>
  <c r="Y5" i="27"/>
  <c r="BP39" i="27" l="1"/>
  <c r="BR39" i="27" s="1"/>
  <c r="BO39" i="27"/>
  <c r="BP31" i="27"/>
  <c r="BR31" i="27" s="1"/>
  <c r="BP20" i="27"/>
  <c r="BR20" i="27" s="1"/>
  <c r="BO17" i="27"/>
  <c r="BP17" i="27"/>
  <c r="BR17" i="27" s="1"/>
  <c r="BR5" i="27"/>
  <c r="BT9" i="27"/>
  <c r="BR9" i="27"/>
  <c r="BR13" i="27"/>
  <c r="BP19" i="23"/>
  <c r="BM19" i="23"/>
  <c r="BK19" i="23"/>
  <c r="BJ19" i="23"/>
  <c r="BH5" i="19"/>
  <c r="BJ5" i="19" s="1"/>
  <c r="BG5" i="19"/>
  <c r="BD5" i="19"/>
  <c r="BA5" i="19"/>
  <c r="BQ13" i="12"/>
  <c r="BQ9" i="12"/>
  <c r="BQ5" i="12"/>
  <c r="BM5" i="12"/>
  <c r="BN5" i="15" l="1"/>
  <c r="BK5" i="15"/>
  <c r="BJ5" i="15"/>
  <c r="BD5" i="15"/>
  <c r="BO5" i="16" l="1"/>
  <c r="BN5" i="16"/>
  <c r="BL5" i="16"/>
  <c r="BK5" i="16"/>
  <c r="BE5" i="16"/>
  <c r="BH5" i="16" s="1"/>
  <c r="BI5" i="16"/>
  <c r="BD5" i="16"/>
  <c r="BC5" i="16"/>
  <c r="BB5" i="16"/>
  <c r="BA5" i="16"/>
  <c r="AZ5" i="16"/>
  <c r="AY5" i="16"/>
  <c r="BS9" i="16"/>
  <c r="BL9" i="16"/>
  <c r="BO9" i="16" s="1"/>
  <c r="BK9" i="16"/>
  <c r="BN9" i="16" s="1"/>
  <c r="BN33" i="23"/>
  <c r="BK33" i="23"/>
  <c r="BJ33" i="23"/>
  <c r="BJ5" i="16" l="1"/>
  <c r="BG5" i="16"/>
  <c r="BM23" i="23"/>
  <c r="BJ23" i="23"/>
  <c r="BP29" i="23"/>
  <c r="BM29" i="23"/>
  <c r="BJ29" i="23"/>
  <c r="BP15" i="23"/>
  <c r="BM15" i="23"/>
  <c r="BJ15" i="23"/>
  <c r="BP12" i="23"/>
  <c r="BS12" i="23" s="1"/>
  <c r="BM12" i="23"/>
  <c r="BJ12" i="23"/>
  <c r="BP33" i="23"/>
  <c r="BP22" i="22" l="1"/>
  <c r="BP19" i="22"/>
  <c r="BP14" i="22"/>
  <c r="BP18" i="17" l="1"/>
  <c r="BR18" i="17" s="1"/>
  <c r="BP10" i="17"/>
  <c r="BP9" i="16" l="1"/>
  <c r="BP5" i="16"/>
  <c r="BL5" i="15"/>
  <c r="BO5" i="15" s="1"/>
  <c r="BJ25" i="14"/>
  <c r="BG25" i="14"/>
  <c r="BD25" i="14"/>
  <c r="BA25" i="14"/>
  <c r="BP5" i="15" l="1"/>
  <c r="BN22" i="14" l="1"/>
  <c r="BP22" i="14"/>
  <c r="BK22" i="14"/>
  <c r="BH22" i="14"/>
  <c r="BJ22" i="14" s="1"/>
  <c r="BG22" i="14"/>
  <c r="BD22" i="14"/>
  <c r="BA22" i="14"/>
  <c r="BN19" i="14" l="1"/>
  <c r="BP19" i="14"/>
  <c r="BK19" i="14"/>
  <c r="BH19" i="14"/>
  <c r="BJ19" i="14" s="1"/>
  <c r="BG19" i="14"/>
  <c r="BD19" i="14"/>
  <c r="BA19" i="14"/>
  <c r="BH16" i="14" l="1"/>
  <c r="BJ16" i="14" s="1"/>
  <c r="BG16" i="14"/>
  <c r="BD16" i="14"/>
  <c r="BA16" i="14"/>
  <c r="BR15" i="14" l="1"/>
  <c r="BN15" i="14"/>
  <c r="BP15" i="14"/>
  <c r="BJ15" i="14"/>
  <c r="BG15" i="14"/>
  <c r="BD15" i="14"/>
  <c r="BA15" i="14"/>
  <c r="BN13" i="14"/>
  <c r="BP13" i="14" s="1"/>
  <c r="BR13" i="14" s="1"/>
  <c r="BK13" i="14"/>
  <c r="BH13" i="14"/>
  <c r="BJ13" i="14" s="1"/>
  <c r="BG13" i="14"/>
  <c r="BD13" i="14"/>
  <c r="BA13" i="14"/>
  <c r="BK8" i="14"/>
  <c r="BH8" i="14"/>
  <c r="BN8" i="14" s="1"/>
  <c r="BP8" i="14" s="1"/>
  <c r="BG8" i="14"/>
  <c r="BD8" i="14"/>
  <c r="BA8" i="14"/>
  <c r="AV8" i="14"/>
  <c r="AJ8" i="14"/>
  <c r="AG8" i="14"/>
  <c r="BJ8" i="14" l="1"/>
  <c r="BH12" i="14" l="1"/>
  <c r="BJ12" i="14" s="1"/>
  <c r="BG12" i="14"/>
  <c r="BD12" i="14"/>
  <c r="BA12" i="14"/>
  <c r="BF12" i="14"/>
  <c r="BC12" i="14"/>
  <c r="AZ12" i="14"/>
  <c r="AW12" i="14"/>
  <c r="AT12" i="14"/>
  <c r="AQ12" i="14"/>
  <c r="AN12" i="14"/>
  <c r="AE12" i="14"/>
  <c r="AB12" i="14"/>
  <c r="Y12" i="14"/>
  <c r="U12" i="14"/>
  <c r="S12" i="14"/>
  <c r="P12" i="14"/>
  <c r="M12" i="14"/>
  <c r="BP10" i="14"/>
  <c r="BR10" i="14" s="1"/>
  <c r="BK10" i="14"/>
  <c r="BH10" i="14"/>
  <c r="BJ10" i="14" s="1"/>
  <c r="BG10" i="14"/>
  <c r="BD10" i="14"/>
  <c r="BA10" i="14"/>
  <c r="U10" i="14"/>
  <c r="BP5" i="12"/>
  <c r="BJ13" i="12"/>
  <c r="BM13" i="12" s="1"/>
  <c r="BP13" i="12" s="1"/>
  <c r="BJ9" i="12"/>
  <c r="BM9" i="12" s="1"/>
  <c r="BP9" i="12" s="1"/>
  <c r="BJ5" i="12"/>
  <c r="AV16" i="17" l="1"/>
  <c r="BK16" i="17" s="1"/>
  <c r="AW12" i="17" l="1"/>
  <c r="AV12" i="17"/>
  <c r="AX12" i="17" s="1"/>
  <c r="AU12" i="17"/>
  <c r="AR12" i="17"/>
  <c r="AO12" i="17"/>
  <c r="BS41" i="23" l="1"/>
  <c r="AX41" i="23"/>
  <c r="BR38" i="23"/>
  <c r="BS38" i="23" s="1"/>
  <c r="AX38" i="23"/>
  <c r="BS37" i="23"/>
  <c r="AX37" i="23"/>
  <c r="BM33" i="23"/>
  <c r="AX33" i="23"/>
  <c r="AV33" i="23"/>
  <c r="AU33" i="23"/>
  <c r="AR33" i="23"/>
  <c r="AO33" i="23"/>
  <c r="AX8" i="17" l="1"/>
  <c r="BM16" i="17" l="1"/>
  <c r="AX16" i="17"/>
  <c r="AU16" i="17"/>
  <c r="AR16" i="17"/>
  <c r="AO16" i="17"/>
  <c r="AU5" i="17" l="1"/>
  <c r="AW5" i="17"/>
  <c r="BL5" i="17" s="1"/>
  <c r="BM5" i="17" s="1"/>
  <c r="AV5" i="17"/>
  <c r="AR5" i="17"/>
  <c r="AO5" i="17"/>
  <c r="AX5" i="17" l="1"/>
  <c r="BM15" i="14" l="1"/>
  <c r="AX15" i="14"/>
  <c r="AU15" i="14"/>
  <c r="AR15" i="14"/>
  <c r="AO15" i="14"/>
  <c r="AV13" i="14" l="1"/>
  <c r="BM13" i="14" s="1"/>
  <c r="AU13" i="14"/>
  <c r="AR13" i="14"/>
  <c r="AO13" i="14"/>
  <c r="AX13" i="14" l="1"/>
  <c r="AV12" i="14"/>
  <c r="BK12" i="14" s="1"/>
  <c r="AR12" i="14" l="1"/>
  <c r="AU12" i="14"/>
  <c r="AO12" i="14"/>
  <c r="BM12" i="14"/>
  <c r="AX12" i="14"/>
  <c r="AV10" i="14" l="1"/>
  <c r="AX10" i="14" s="1"/>
  <c r="AU10" i="14"/>
  <c r="AR10" i="14"/>
  <c r="AO10" i="14"/>
  <c r="AV5" i="22"/>
  <c r="BK5" i="22" l="1"/>
  <c r="AX5" i="22"/>
  <c r="BM10" i="14"/>
  <c r="AX22" i="22"/>
  <c r="BM22" i="22"/>
  <c r="AV11" i="22"/>
  <c r="AU11" i="22"/>
  <c r="AR11" i="22"/>
  <c r="AO11" i="22"/>
  <c r="BK11" i="22" l="1"/>
  <c r="BM11" i="22" s="1"/>
  <c r="BN5" i="22"/>
  <c r="BP5" i="22" s="1"/>
  <c r="BM5" i="22"/>
  <c r="AX11" i="22"/>
  <c r="AV5" i="21"/>
  <c r="AU5" i="21"/>
  <c r="AR5" i="21"/>
  <c r="AO5" i="21"/>
  <c r="BK5" i="21" l="1"/>
  <c r="BM5" i="21" s="1"/>
  <c r="AX5" i="21"/>
  <c r="AW5" i="16" l="1"/>
  <c r="AV5" i="16"/>
  <c r="AU5" i="16"/>
  <c r="AR5" i="16"/>
  <c r="AO5" i="16"/>
  <c r="AX5" i="16" l="1"/>
  <c r="BM5" i="16"/>
  <c r="AV25" i="14"/>
  <c r="AU25" i="14"/>
  <c r="AR25" i="14"/>
  <c r="AX25" i="14" l="1"/>
  <c r="BK25" i="14"/>
  <c r="BM25" i="14" s="1"/>
  <c r="BM8" i="14"/>
  <c r="AU8" i="14"/>
  <c r="AR8" i="14"/>
  <c r="AO8" i="14"/>
  <c r="AW5" i="14"/>
  <c r="BL5" i="14" s="1"/>
  <c r="AV5" i="14"/>
  <c r="BK5" i="14" s="1"/>
  <c r="AU5" i="14"/>
  <c r="AR5" i="14"/>
  <c r="AO5" i="14"/>
  <c r="BM5" i="14" l="1"/>
  <c r="AX5" i="14"/>
  <c r="AX8" i="14"/>
  <c r="AV22" i="14"/>
  <c r="BM22" i="14" s="1"/>
  <c r="AU22" i="14"/>
  <c r="AR22" i="14"/>
  <c r="AO22" i="14"/>
  <c r="AX22" i="14" l="1"/>
  <c r="AV19" i="14"/>
  <c r="AX19" i="14" s="1"/>
  <c r="AU19" i="14"/>
  <c r="AR19" i="14"/>
  <c r="AO19" i="14"/>
  <c r="BM19" i="14" l="1"/>
  <c r="AV16" i="14"/>
  <c r="AU16" i="14"/>
  <c r="AR16" i="14"/>
  <c r="AO16" i="14"/>
  <c r="BK16" i="14" l="1"/>
  <c r="BM16" i="14" s="1"/>
  <c r="AX16" i="14"/>
  <c r="AK22" i="16"/>
  <c r="AX29" i="23" l="1"/>
  <c r="AX23" i="23"/>
  <c r="AX19" i="23"/>
  <c r="AX15" i="23"/>
  <c r="AX12" i="23"/>
  <c r="AW5" i="20" l="1"/>
  <c r="AV5" i="20"/>
  <c r="AU5" i="20"/>
  <c r="AR5" i="20"/>
  <c r="AO5" i="20"/>
  <c r="BL10" i="17"/>
  <c r="AW10" i="17"/>
  <c r="AV10" i="17"/>
  <c r="AX10" i="17" s="1"/>
  <c r="AU10" i="17"/>
  <c r="AR10" i="17"/>
  <c r="AO10" i="17"/>
  <c r="BK10" i="17" l="1"/>
  <c r="BM10" i="17" s="1"/>
  <c r="AX5" i="20"/>
  <c r="BM5" i="20"/>
  <c r="AV5" i="19" l="1"/>
  <c r="AU5" i="19"/>
  <c r="AR5" i="19"/>
  <c r="AO5" i="19"/>
  <c r="BS9" i="18"/>
  <c r="AX5" i="19" l="1"/>
  <c r="BK5" i="19"/>
  <c r="BN5" i="19" s="1"/>
  <c r="BP5" i="19" s="1"/>
  <c r="BM9" i="16"/>
  <c r="AX9" i="16"/>
  <c r="AW9" i="16"/>
  <c r="AV9" i="16"/>
  <c r="AU9" i="16"/>
  <c r="AR9" i="16"/>
  <c r="AW5" i="15"/>
  <c r="AV5" i="15"/>
  <c r="AU5" i="15"/>
  <c r="AR5" i="15"/>
  <c r="AO5" i="15"/>
  <c r="BR13" i="12"/>
  <c r="AX13" i="12"/>
  <c r="BR9" i="12"/>
  <c r="AX9" i="12"/>
  <c r="BR5" i="12"/>
  <c r="AX5" i="12"/>
  <c r="BM5" i="19" l="1"/>
  <c r="BR5" i="19" s="1"/>
  <c r="BM5" i="15"/>
  <c r="AX5" i="15"/>
  <c r="BT41" i="23" l="1"/>
  <c r="BT38" i="23"/>
  <c r="BT37" i="23"/>
  <c r="BT34" i="23"/>
  <c r="BT33" i="23"/>
  <c r="BT19" i="23"/>
  <c r="BT15" i="23"/>
  <c r="BT12" i="23"/>
  <c r="BT8" i="23"/>
  <c r="BT7" i="23"/>
  <c r="BT5" i="23"/>
  <c r="BV88" i="27" l="1"/>
  <c r="BV85" i="27"/>
  <c r="BV79" i="27"/>
  <c r="BV76" i="27"/>
  <c r="BV69" i="27"/>
  <c r="BW69" i="27" s="1"/>
  <c r="BV66" i="27"/>
  <c r="BW66" i="27" s="1"/>
  <c r="BV61" i="27"/>
  <c r="BV60" i="27"/>
  <c r="BV59" i="27"/>
  <c r="BV53" i="27"/>
  <c r="BV51" i="27"/>
  <c r="BV49" i="27"/>
  <c r="BV44" i="27"/>
  <c r="BV41" i="27"/>
  <c r="BV40" i="27"/>
  <c r="BW39" i="27"/>
  <c r="BV34" i="27"/>
  <c r="BV28" i="27"/>
  <c r="BV17" i="27"/>
  <c r="BV13" i="27"/>
  <c r="BV9" i="27"/>
  <c r="BV93" i="27"/>
  <c r="BV82" i="27"/>
  <c r="BV72" i="27"/>
  <c r="BV70" i="27"/>
  <c r="BU64" i="27"/>
  <c r="BV64" i="27" s="1"/>
  <c r="BV57" i="27"/>
  <c r="BV46" i="27"/>
  <c r="BW46" i="27" s="1"/>
  <c r="BV37" i="27"/>
  <c r="BU27" i="27"/>
  <c r="BV27" i="27" s="1"/>
  <c r="BV25" i="27"/>
  <c r="BV24" i="27"/>
  <c r="BV22" i="27"/>
  <c r="BV20" i="27"/>
  <c r="BW70" i="27" l="1"/>
  <c r="BW60" i="27"/>
  <c r="BW40" i="27"/>
  <c r="BW76" i="27"/>
  <c r="BV31" i="27"/>
  <c r="BW17" i="27" s="1"/>
  <c r="BV90" i="27"/>
  <c r="BT17" i="27"/>
  <c r="BW95" i="27" l="1"/>
  <c r="AF8" i="14"/>
  <c r="AC8" i="14"/>
  <c r="Z8" i="14"/>
  <c r="T8" i="14"/>
  <c r="Q8" i="14"/>
  <c r="N8" i="14"/>
  <c r="AI8" i="14"/>
  <c r="U8" i="14"/>
  <c r="W8" i="14" s="1"/>
  <c r="AL8" i="14" l="1"/>
  <c r="BR8" i="14" s="1"/>
  <c r="BS29" i="23" l="1"/>
  <c r="BT29" i="23" s="1"/>
  <c r="BT23" i="23"/>
  <c r="BS10" i="23"/>
  <c r="BT10" i="23" s="1"/>
  <c r="BT9" i="23"/>
  <c r="BS6" i="23"/>
  <c r="BT6" i="23" s="1"/>
  <c r="R72" i="26"/>
  <c r="Q70" i="26"/>
  <c r="BU5" i="23" l="1"/>
  <c r="BU42" i="23" s="1"/>
  <c r="BW97" i="27" s="1"/>
  <c r="BS7" i="21"/>
  <c r="BS18" i="17"/>
  <c r="Q57" i="26"/>
  <c r="BW99" i="27" l="1"/>
  <c r="Q28" i="26"/>
  <c r="BS15" i="14"/>
  <c r="M15" i="14"/>
  <c r="J20" i="26"/>
  <c r="Q20" i="26"/>
  <c r="Y15" i="14"/>
  <c r="AB15" i="14" s="1"/>
  <c r="AE15" i="14" s="1"/>
  <c r="P15" i="14"/>
  <c r="S15" i="14" s="1"/>
  <c r="AE19" i="14" l="1"/>
  <c r="AB19" i="14"/>
  <c r="Y19" i="14"/>
  <c r="S19" i="14"/>
  <c r="P19" i="14"/>
  <c r="AL15" i="14"/>
  <c r="Q69" i="26"/>
  <c r="Q39" i="26"/>
  <c r="AG29" i="23" l="1"/>
  <c r="AI29" i="23" s="1"/>
  <c r="AL29" i="23"/>
  <c r="AF29" i="23"/>
  <c r="AC29" i="23"/>
  <c r="Z29" i="23"/>
  <c r="W29" i="23"/>
  <c r="T29" i="23"/>
  <c r="Q17" i="26" l="1"/>
  <c r="Q5" i="26" l="1"/>
  <c r="AL7" i="21" l="1"/>
  <c r="AK7" i="21"/>
  <c r="AJ7" i="21"/>
  <c r="V7" i="21"/>
  <c r="W7" i="21" s="1"/>
  <c r="U7" i="21"/>
  <c r="T7" i="21"/>
  <c r="Q7" i="21"/>
  <c r="N7" i="21"/>
  <c r="AI13" i="26" l="1"/>
  <c r="AM13" i="26" s="1"/>
  <c r="AI9" i="26"/>
  <c r="AM9" i="26" s="1"/>
  <c r="AI5" i="26"/>
  <c r="AM5" i="26" s="1"/>
  <c r="AG19" i="14" l="1"/>
  <c r="AG16" i="14" l="1"/>
  <c r="AL14" i="22" l="1"/>
  <c r="BR14" i="22" s="1"/>
  <c r="AL22" i="22" l="1"/>
  <c r="AI22" i="22"/>
  <c r="W22" i="22"/>
  <c r="AG19" i="22"/>
  <c r="AI19" i="22" s="1"/>
  <c r="AF19" i="22"/>
  <c r="AC19" i="22"/>
  <c r="Z19" i="22"/>
  <c r="T19" i="22"/>
  <c r="Q19" i="22"/>
  <c r="N19" i="22"/>
  <c r="U19" i="22"/>
  <c r="W19" i="22" s="1"/>
  <c r="AJ19" i="22" l="1"/>
  <c r="AL19" i="22" s="1"/>
  <c r="AG41" i="23"/>
  <c r="AI41" i="23" s="1"/>
  <c r="AF41" i="23"/>
  <c r="AC41" i="23"/>
  <c r="Z41" i="23"/>
  <c r="T41" i="23"/>
  <c r="AJ38" i="23"/>
  <c r="AL38" i="23" s="1"/>
  <c r="AH38" i="23"/>
  <c r="AG38" i="23"/>
  <c r="AI38" i="23" s="1"/>
  <c r="AF38" i="23"/>
  <c r="AC38" i="23"/>
  <c r="Z38" i="23"/>
  <c r="U38" i="23"/>
  <c r="AJ37" i="23"/>
  <c r="AL37" i="23" s="1"/>
  <c r="AI37" i="23"/>
  <c r="AF37" i="23"/>
  <c r="AC37" i="23"/>
  <c r="Z37" i="23"/>
  <c r="AG23" i="23"/>
  <c r="AI23" i="23" s="1"/>
  <c r="U23" i="23"/>
  <c r="AF23" i="23"/>
  <c r="AC23" i="23"/>
  <c r="Z23" i="23"/>
  <c r="T23" i="23"/>
  <c r="Q23" i="23"/>
  <c r="N23" i="23"/>
  <c r="AL19" i="23"/>
  <c r="AI19" i="23"/>
  <c r="W19" i="23"/>
  <c r="V15" i="23"/>
  <c r="U15" i="23"/>
  <c r="AI15" i="23"/>
  <c r="AF15" i="23"/>
  <c r="AC15" i="23"/>
  <c r="Z15" i="23"/>
  <c r="T15" i="23"/>
  <c r="Q15" i="23"/>
  <c r="N15" i="23"/>
  <c r="AL12" i="23"/>
  <c r="V12" i="23"/>
  <c r="U12" i="23"/>
  <c r="W12" i="23" l="1"/>
  <c r="AJ23" i="23"/>
  <c r="W23" i="23"/>
  <c r="AJ18" i="17"/>
  <c r="AF18" i="17"/>
  <c r="AC18" i="17"/>
  <c r="Z18" i="17"/>
  <c r="T18" i="17"/>
  <c r="AH18" i="17"/>
  <c r="AK18" i="17" s="1"/>
  <c r="AG18" i="17"/>
  <c r="W18" i="17"/>
  <c r="V18" i="17"/>
  <c r="U18" i="17"/>
  <c r="AL23" i="23" l="1"/>
  <c r="BN23" i="23"/>
  <c r="BP23" i="23" s="1"/>
  <c r="AL18" i="17"/>
  <c r="AI18" i="17"/>
  <c r="AH10" i="17" l="1"/>
  <c r="AK10" i="17" s="1"/>
  <c r="AG10" i="17"/>
  <c r="AF10" i="17"/>
  <c r="AC10" i="17"/>
  <c r="Z10" i="17"/>
  <c r="AI10" i="17" l="1"/>
  <c r="AK8" i="14"/>
  <c r="AH5" i="21" l="1"/>
  <c r="AG5" i="21"/>
  <c r="AI5" i="21" s="1"/>
  <c r="AF5" i="21"/>
  <c r="AC5" i="21"/>
  <c r="Z5" i="21"/>
  <c r="AI16" i="17" l="1"/>
  <c r="AF16" i="17"/>
  <c r="AC16" i="17"/>
  <c r="Z16" i="17"/>
  <c r="AH12" i="17" l="1"/>
  <c r="AG12" i="17"/>
  <c r="AF12" i="17"/>
  <c r="AC12" i="17"/>
  <c r="Z12" i="17"/>
  <c r="U12" i="17"/>
  <c r="AI12" i="17" l="1"/>
  <c r="AJ12" i="17"/>
  <c r="AJ5" i="19"/>
  <c r="AL5" i="19" s="1"/>
  <c r="AI5" i="19"/>
  <c r="AL8" i="17" l="1"/>
  <c r="AI8" i="17"/>
  <c r="AL9" i="16" l="1"/>
  <c r="AK9" i="16"/>
  <c r="AJ9" i="16"/>
  <c r="AI9" i="16"/>
  <c r="AH9" i="16"/>
  <c r="AG9" i="16"/>
  <c r="Z9" i="16"/>
  <c r="V9" i="16"/>
  <c r="U9" i="16"/>
  <c r="AF5" i="17" l="1"/>
  <c r="AH5" i="17"/>
  <c r="AG5" i="17"/>
  <c r="AC5" i="17"/>
  <c r="Z5" i="17"/>
  <c r="AI5" i="17" l="1"/>
  <c r="AG25" i="14" l="1"/>
  <c r="AC25" i="14"/>
  <c r="Z25" i="14"/>
  <c r="AI25" i="14" l="1"/>
  <c r="AG22" i="14"/>
  <c r="AI22" i="14" s="1"/>
  <c r="AF22" i="14"/>
  <c r="AC22" i="14"/>
  <c r="Z22" i="14"/>
  <c r="Z19" i="14" l="1"/>
  <c r="AH19" i="14"/>
  <c r="AF19" i="14"/>
  <c r="AC19" i="14"/>
  <c r="AI19" i="14" l="1"/>
  <c r="AI16" i="14"/>
  <c r="AF16" i="14"/>
  <c r="AC16" i="14"/>
  <c r="Z16" i="14"/>
  <c r="AG15" i="14" l="1"/>
  <c r="AC15" i="14"/>
  <c r="Z15" i="14"/>
  <c r="AI15" i="14" l="1"/>
  <c r="Z13" i="14"/>
  <c r="AG13" i="14"/>
  <c r="AI13" i="14" s="1"/>
  <c r="AC13" i="14"/>
  <c r="AG12" i="14" l="1"/>
  <c r="AC12" i="14"/>
  <c r="Z12" i="14"/>
  <c r="AI12" i="14" l="1"/>
  <c r="AG10" i="14" l="1"/>
  <c r="AI10" i="14" s="1"/>
  <c r="AC10" i="14"/>
  <c r="Z10" i="14"/>
  <c r="AF5" i="15" l="1"/>
  <c r="AC5" i="15"/>
  <c r="Z5" i="15"/>
  <c r="AH5" i="15"/>
  <c r="AG5" i="15"/>
  <c r="AI5" i="15" l="1"/>
  <c r="AC12" i="23"/>
  <c r="Z12" i="23"/>
  <c r="Q12" i="23"/>
  <c r="N12" i="23"/>
  <c r="AH5" i="14" l="1"/>
  <c r="AG5" i="14"/>
  <c r="AI5" i="14" s="1"/>
  <c r="AF5" i="14"/>
  <c r="AC5" i="14"/>
  <c r="Z5" i="14"/>
  <c r="AG11" i="22" l="1"/>
  <c r="AF11" i="22"/>
  <c r="AC11" i="22"/>
  <c r="Z11" i="22"/>
  <c r="AJ11" i="22"/>
  <c r="AL11" i="22" l="1"/>
  <c r="BN11" i="22"/>
  <c r="BP11" i="22" s="1"/>
  <c r="AI11" i="22"/>
  <c r="AH5" i="20"/>
  <c r="AG5" i="20"/>
  <c r="AI5" i="20" s="1"/>
  <c r="AF5" i="20"/>
  <c r="AC5" i="20"/>
  <c r="Z5" i="20"/>
  <c r="AH8" i="22" l="1"/>
  <c r="AG8" i="22"/>
  <c r="V8" i="22"/>
  <c r="U8" i="22"/>
  <c r="AK8" i="22" l="1"/>
  <c r="AJ8" i="22"/>
  <c r="AL8" i="22" s="1"/>
  <c r="BR8" i="22" s="1"/>
  <c r="AI8" i="22"/>
  <c r="AF8" i="22"/>
  <c r="AC8" i="22"/>
  <c r="Z8" i="22"/>
  <c r="T8" i="22"/>
  <c r="Q8" i="22"/>
  <c r="N8" i="22"/>
  <c r="AH5" i="16"/>
  <c r="AG5" i="16"/>
  <c r="AF5" i="16"/>
  <c r="AC5" i="16"/>
  <c r="Z5" i="16"/>
  <c r="AI5" i="16" l="1"/>
  <c r="W8" i="22"/>
  <c r="AL13" i="12"/>
  <c r="AL5" i="12" l="1"/>
  <c r="AI13" i="12"/>
  <c r="AI9" i="12"/>
  <c r="AL9" i="12" s="1"/>
  <c r="AI5" i="12"/>
  <c r="AG33" i="23" l="1"/>
  <c r="AH33" i="23"/>
  <c r="AF33" i="23"/>
  <c r="AC33" i="23"/>
  <c r="Z33" i="23"/>
  <c r="T33" i="23"/>
  <c r="Q33" i="23"/>
  <c r="N33" i="23"/>
  <c r="V33" i="23"/>
  <c r="U33" i="23"/>
  <c r="AH5" i="18"/>
  <c r="AG5" i="18"/>
  <c r="AF5" i="18"/>
  <c r="AC5" i="18"/>
  <c r="Z5" i="18"/>
  <c r="AK33" i="23" l="1"/>
  <c r="W33" i="23"/>
  <c r="AI33" i="23"/>
  <c r="AJ33" i="23"/>
  <c r="AI5" i="18"/>
  <c r="AL33" i="23" l="1"/>
  <c r="V5" i="21"/>
  <c r="U5" i="21"/>
  <c r="AJ5" i="21" s="1"/>
  <c r="T5" i="21"/>
  <c r="Q5" i="21"/>
  <c r="N5" i="21"/>
  <c r="AL5" i="21" l="1"/>
  <c r="BN5" i="21"/>
  <c r="BP5" i="21" s="1"/>
  <c r="W5" i="21"/>
  <c r="T5" i="19" l="1"/>
  <c r="W5" i="19"/>
  <c r="U41" i="23" l="1"/>
  <c r="AJ41" i="23" s="1"/>
  <c r="AL41" i="23" s="1"/>
  <c r="V41" i="23"/>
  <c r="W37" i="23"/>
  <c r="V38" i="23"/>
  <c r="W38" i="23" s="1"/>
  <c r="Q41" i="23"/>
  <c r="N41" i="23"/>
  <c r="T38" i="23"/>
  <c r="Q38" i="23"/>
  <c r="N38" i="23"/>
  <c r="T37" i="23"/>
  <c r="Q37" i="23"/>
  <c r="N37" i="23"/>
  <c r="V5" i="18"/>
  <c r="AK5" i="18" s="1"/>
  <c r="U5" i="18"/>
  <c r="T5" i="18"/>
  <c r="Q5" i="18"/>
  <c r="N5" i="18"/>
  <c r="V5" i="20"/>
  <c r="AK5" i="20" s="1"/>
  <c r="U5" i="20"/>
  <c r="T5" i="20"/>
  <c r="Q5" i="20"/>
  <c r="N5" i="20"/>
  <c r="U16" i="17"/>
  <c r="T16" i="17"/>
  <c r="Q16" i="17"/>
  <c r="N16" i="17"/>
  <c r="V12" i="17"/>
  <c r="AK12" i="17" s="1"/>
  <c r="BO12" i="17" s="1"/>
  <c r="BP12" i="17" s="1"/>
  <c r="T12" i="17"/>
  <c r="Q12" i="17"/>
  <c r="N12" i="17"/>
  <c r="U10" i="17"/>
  <c r="AJ10" i="17" s="1"/>
  <c r="AL10" i="17" s="1"/>
  <c r="V10" i="17"/>
  <c r="T10" i="17"/>
  <c r="Q10" i="17"/>
  <c r="N10" i="17"/>
  <c r="U22" i="14"/>
  <c r="T22" i="14"/>
  <c r="Q22" i="14"/>
  <c r="N22" i="14"/>
  <c r="U25" i="14"/>
  <c r="T25" i="14"/>
  <c r="Q25" i="14"/>
  <c r="N25" i="14"/>
  <c r="W8" i="17"/>
  <c r="U5" i="17"/>
  <c r="AJ5" i="17" s="1"/>
  <c r="BN5" i="17" s="1"/>
  <c r="V5" i="17"/>
  <c r="AK5" i="17" s="1"/>
  <c r="Q5" i="17"/>
  <c r="N5" i="17"/>
  <c r="V5" i="16"/>
  <c r="AK5" i="16" s="1"/>
  <c r="U5" i="16"/>
  <c r="AJ5" i="16" s="1"/>
  <c r="AL5" i="16" s="1"/>
  <c r="T5" i="16"/>
  <c r="Q5" i="16"/>
  <c r="N5" i="16"/>
  <c r="U5" i="15"/>
  <c r="AJ5" i="15" s="1"/>
  <c r="V5" i="15"/>
  <c r="AK5" i="15" s="1"/>
  <c r="T5" i="15"/>
  <c r="Q5" i="15"/>
  <c r="N5" i="15"/>
  <c r="T15" i="14"/>
  <c r="Q15" i="14"/>
  <c r="N15" i="14"/>
  <c r="U15" i="14"/>
  <c r="U13" i="14"/>
  <c r="T13" i="14"/>
  <c r="Q13" i="14"/>
  <c r="N13" i="14"/>
  <c r="T16" i="14"/>
  <c r="N16" i="14"/>
  <c r="U16" i="14"/>
  <c r="AJ16" i="14" s="1"/>
  <c r="Q16" i="14"/>
  <c r="U19" i="14"/>
  <c r="AJ19" i="14" s="1"/>
  <c r="AL19" i="14" s="1"/>
  <c r="BR19" i="14" s="1"/>
  <c r="V19" i="14"/>
  <c r="Q19" i="14"/>
  <c r="M19" i="14"/>
  <c r="N19" i="14"/>
  <c r="AJ12" i="14"/>
  <c r="BN12" i="14" s="1"/>
  <c r="BP12" i="14" s="1"/>
  <c r="BR12" i="14" s="1"/>
  <c r="BS12" i="14" s="1"/>
  <c r="T12" i="14"/>
  <c r="Q12" i="14"/>
  <c r="N12" i="14"/>
  <c r="W10" i="14"/>
  <c r="Q10" i="14"/>
  <c r="T10" i="14"/>
  <c r="N10" i="14"/>
  <c r="N5" i="14"/>
  <c r="Q5" i="14"/>
  <c r="T5" i="14"/>
  <c r="V5" i="14"/>
  <c r="AK5" i="14" s="1"/>
  <c r="W13" i="12"/>
  <c r="W9" i="12"/>
  <c r="W5" i="12"/>
  <c r="W16" i="17" l="1"/>
  <c r="AJ16" i="17"/>
  <c r="BM12" i="17"/>
  <c r="AL12" i="17"/>
  <c r="BO5" i="17"/>
  <c r="BP5" i="17" s="1"/>
  <c r="BR5" i="17"/>
  <c r="BS5" i="17" s="1"/>
  <c r="AL5" i="17"/>
  <c r="AL16" i="14"/>
  <c r="BN16" i="14"/>
  <c r="BP16" i="14" s="1"/>
  <c r="BR16" i="14" s="1"/>
  <c r="W5" i="20"/>
  <c r="AJ5" i="20"/>
  <c r="AL5" i="20" s="1"/>
  <c r="AL5" i="15"/>
  <c r="AL12" i="14"/>
  <c r="W16" i="14"/>
  <c r="W13" i="14"/>
  <c r="AJ13" i="14"/>
  <c r="AL13" i="14" s="1"/>
  <c r="W5" i="14"/>
  <c r="AJ5" i="14"/>
  <c r="AJ10" i="14"/>
  <c r="AL10" i="14" s="1"/>
  <c r="W25" i="14"/>
  <c r="AJ25" i="14"/>
  <c r="W22" i="14"/>
  <c r="AJ22" i="14"/>
  <c r="AL22" i="14" s="1"/>
  <c r="BR22" i="14" s="1"/>
  <c r="W5" i="17"/>
  <c r="W15" i="14"/>
  <c r="W5" i="15"/>
  <c r="W5" i="18"/>
  <c r="AJ5" i="18"/>
  <c r="AL5" i="18" s="1"/>
  <c r="T19" i="14"/>
  <c r="W19" i="14"/>
  <c r="W12" i="14"/>
  <c r="W10" i="17"/>
  <c r="W5" i="16"/>
  <c r="W12" i="17"/>
  <c r="W41" i="23"/>
  <c r="BN16" i="17" l="1"/>
  <c r="AL16" i="17"/>
  <c r="AL25" i="14"/>
  <c r="BN25" i="14"/>
  <c r="BP25" i="14" s="1"/>
  <c r="BR25" i="14" s="1"/>
  <c r="AL5" i="14"/>
  <c r="BR5" i="14"/>
  <c r="BP16" i="17" l="1"/>
  <c r="BR16" i="17" s="1"/>
  <c r="BS16" i="17" s="1"/>
</calcChain>
</file>

<file path=xl/comments1.xml><?xml version="1.0" encoding="utf-8"?>
<comments xmlns="http://schemas.openxmlformats.org/spreadsheetml/2006/main">
  <authors>
    <author>Emma Adriana Ortiz Amezquita</author>
    <author>Carolina Soto Guzman</author>
    <author>Usuario de Microsoft Office</author>
    <author>HP</author>
    <author>sistemas</author>
    <author>usuario</author>
  </authors>
  <commentList>
    <comment ref="B1" authorId="0" shapeId="0">
      <text>
        <r>
          <rPr>
            <b/>
            <sz val="9"/>
            <color rgb="FF000000"/>
            <rFont val="Tahoma"/>
            <family val="2"/>
          </rPr>
          <t>Emma Adriana Ortiz Amezquita:</t>
        </r>
        <r>
          <rPr>
            <sz val="9"/>
            <color rgb="FF000000"/>
            <rFont val="Tahoma"/>
            <family val="2"/>
          </rPr>
          <t xml:space="preserve">
</t>
        </r>
      </text>
    </comment>
    <comment ref="T1" authorId="0" shapeId="0">
      <text>
        <r>
          <rPr>
            <b/>
            <sz val="9"/>
            <color rgb="FF000000"/>
            <rFont val="Tahoma"/>
            <family val="2"/>
          </rPr>
          <t>Emma Adriana Ortiz Amezquita:</t>
        </r>
        <r>
          <rPr>
            <sz val="9"/>
            <color rgb="FF000000"/>
            <rFont val="Tahoma"/>
            <family val="2"/>
          </rPr>
          <t xml:space="preserve">
</t>
        </r>
      </text>
    </comment>
    <comment ref="V1" authorId="0" shapeId="0">
      <text>
        <r>
          <rPr>
            <b/>
            <sz val="9"/>
            <color rgb="FF000000"/>
            <rFont val="Tahoma"/>
            <family val="2"/>
          </rPr>
          <t>Emma Adriana Ortiz Amezquita:</t>
        </r>
        <r>
          <rPr>
            <sz val="9"/>
            <color rgb="FF000000"/>
            <rFont val="Tahoma"/>
            <family val="2"/>
          </rPr>
          <t xml:space="preserve">
</t>
        </r>
        <r>
          <rPr>
            <sz val="9"/>
            <color rgb="FF000000"/>
            <rFont val="Tahoma"/>
            <family val="2"/>
          </rPr>
          <t>Identifique su objetivo estratégico institucional, al cual está asociada la meta.</t>
        </r>
      </text>
    </comment>
    <comment ref="Z1" authorId="0" shapeId="0">
      <text>
        <r>
          <rPr>
            <b/>
            <sz val="9"/>
            <color rgb="FF000000"/>
            <rFont val="Tahoma"/>
            <family val="2"/>
          </rPr>
          <t>Emma Adriana Ortiz Amezquita:</t>
        </r>
        <r>
          <rPr>
            <sz val="9"/>
            <color rgb="FF000000"/>
            <rFont val="Tahoma"/>
            <family val="2"/>
          </rPr>
          <t xml:space="preserve">
</t>
        </r>
        <r>
          <rPr>
            <sz val="9"/>
            <color rgb="FF000000"/>
            <rFont val="Tahoma"/>
            <family val="2"/>
          </rPr>
          <t>Describa la meta de producto propuesta.</t>
        </r>
      </text>
    </comment>
    <comment ref="AF1" authorId="0" shapeId="0">
      <text>
        <r>
          <rPr>
            <b/>
            <sz val="9"/>
            <color indexed="81"/>
            <rFont val="Tahoma"/>
            <family val="2"/>
          </rPr>
          <t>Emma Adriana Ortiz Amezquita:</t>
        </r>
        <r>
          <rPr>
            <sz val="9"/>
            <color indexed="81"/>
            <rFont val="Tahoma"/>
            <family val="2"/>
          </rPr>
          <t xml:space="preserve">
Defina el valor a cumplir en la vigencia: año 2018.</t>
        </r>
      </text>
    </comment>
    <comment ref="AM1" authorId="0" shapeId="0">
      <text>
        <r>
          <rPr>
            <b/>
            <sz val="9"/>
            <color rgb="FF000000"/>
            <rFont val="Tahoma"/>
            <family val="2"/>
          </rPr>
          <t>Emma Adriana Ortiz Amezquita:</t>
        </r>
        <r>
          <rPr>
            <sz val="9"/>
            <color rgb="FF000000"/>
            <rFont val="Tahoma"/>
            <family val="2"/>
          </rPr>
          <t xml:space="preserve">
</t>
        </r>
        <r>
          <rPr>
            <sz val="9"/>
            <color rgb="FF000000"/>
            <rFont val="Tahoma"/>
            <family val="2"/>
          </rPr>
          <t>Defina el valor a cumplir en la vigencia: año 2018.</t>
        </r>
      </text>
    </comment>
    <comment ref="AO1" authorId="1" shapeId="0">
      <text>
        <r>
          <rPr>
            <b/>
            <sz val="9"/>
            <color indexed="81"/>
            <rFont val="Tahoma"/>
            <family val="2"/>
          </rPr>
          <t xml:space="preserve">Planes Hospitales: </t>
        </r>
        <r>
          <rPr>
            <sz val="9"/>
            <color indexed="81"/>
            <rFont val="Tahoma"/>
            <family val="2"/>
          </rPr>
          <t xml:space="preserve">Cuánto ha avanzado en el cumplimiento de la meta   de producto de 0 a  100 % </t>
        </r>
        <r>
          <rPr>
            <sz val="9"/>
            <color indexed="81"/>
            <rFont val="Tahoma"/>
            <family val="2"/>
          </rPr>
          <t xml:space="preserve">
</t>
        </r>
      </text>
    </comment>
    <comment ref="AT1" authorId="0" shapeId="0">
      <text>
        <r>
          <rPr>
            <b/>
            <sz val="9"/>
            <color indexed="81"/>
            <rFont val="Tahoma"/>
            <family val="2"/>
          </rPr>
          <t>Emma Adriana Ortiz Amezquita:</t>
        </r>
        <r>
          <rPr>
            <sz val="9"/>
            <color indexed="81"/>
            <rFont val="Tahoma"/>
            <family val="2"/>
          </rPr>
          <t xml:space="preserve">
defina el peso procentual que aporta la actividad al cumplimiento de la meta.</t>
        </r>
      </text>
    </comment>
    <comment ref="AU1" authorId="0" shapeId="0">
      <text>
        <r>
          <rPr>
            <b/>
            <sz val="9"/>
            <color indexed="81"/>
            <rFont val="Tahoma"/>
            <family val="2"/>
          </rPr>
          <t>Emma Adriana Ortiz Amezquita:</t>
        </r>
        <r>
          <rPr>
            <sz val="9"/>
            <color indexed="81"/>
            <rFont val="Tahoma"/>
            <family val="2"/>
          </rPr>
          <t xml:space="preserve">
Defina la programación a cumplir en este trimeste.</t>
        </r>
      </text>
    </comment>
    <comment ref="AV1" authorId="0" shapeId="0">
      <text>
        <r>
          <rPr>
            <b/>
            <sz val="9"/>
            <color indexed="81"/>
            <rFont val="Tahoma"/>
            <family val="2"/>
          </rPr>
          <t>Emma Adriana Ortiz Amezquita:</t>
        </r>
        <r>
          <rPr>
            <sz val="9"/>
            <color indexed="81"/>
            <rFont val="Tahoma"/>
            <family val="2"/>
          </rPr>
          <t xml:space="preserve">
Defina la programación a cumplir en este trimeste.</t>
        </r>
      </text>
    </comment>
    <comment ref="AW1" authorId="0" shapeId="0">
      <text>
        <r>
          <rPr>
            <b/>
            <sz val="9"/>
            <color indexed="81"/>
            <rFont val="Tahoma"/>
            <family val="2"/>
          </rPr>
          <t>Emma Adriana Ortiz Amezquita:</t>
        </r>
        <r>
          <rPr>
            <sz val="9"/>
            <color indexed="81"/>
            <rFont val="Tahoma"/>
            <family val="2"/>
          </rPr>
          <t xml:space="preserve">
Defina la programación a cumplir en este trimeste.</t>
        </r>
      </text>
    </comment>
    <comment ref="AX1" authorId="0" shapeId="0">
      <text>
        <r>
          <rPr>
            <b/>
            <sz val="9"/>
            <color indexed="81"/>
            <rFont val="Tahoma"/>
            <family val="2"/>
          </rPr>
          <t>Emma Adriana Ortiz Amezquita:</t>
        </r>
        <r>
          <rPr>
            <sz val="9"/>
            <color indexed="81"/>
            <rFont val="Tahoma"/>
            <family val="2"/>
          </rPr>
          <t xml:space="preserve">
Defina la programación a cumplir en este trimeste.</t>
        </r>
      </text>
    </comment>
    <comment ref="AA2" authorId="0" shapeId="0">
      <text>
        <r>
          <rPr>
            <b/>
            <sz val="9"/>
            <color indexed="81"/>
            <rFont val="Tahoma"/>
            <family val="2"/>
          </rPr>
          <t>Emma Adriana Ortiz Amezquita:</t>
        </r>
        <r>
          <rPr>
            <sz val="9"/>
            <color indexed="81"/>
            <rFont val="Tahoma"/>
            <family val="2"/>
          </rPr>
          <t xml:space="preserve">
Defina el nombre del indicador.</t>
        </r>
      </text>
    </comment>
    <comment ref="AB2" authorId="0" shapeId="0">
      <text>
        <r>
          <rPr>
            <b/>
            <sz val="9"/>
            <color indexed="81"/>
            <rFont val="Tahoma"/>
            <family val="2"/>
          </rPr>
          <t>Emma Adriana Ortiz Amezquita:</t>
        </r>
        <r>
          <rPr>
            <sz val="9"/>
            <color indexed="81"/>
            <rFont val="Tahoma"/>
            <family val="2"/>
          </rPr>
          <t xml:space="preserve">
Describa la fórmula del indicador  acorde a las fichas técnicas existentes.</t>
        </r>
      </text>
    </comment>
    <comment ref="AC2" authorId="0" shapeId="0">
      <text>
        <r>
          <rPr>
            <b/>
            <sz val="9"/>
            <color indexed="81"/>
            <rFont val="Tahoma"/>
            <family val="2"/>
          </rPr>
          <t>Emma Adriana Ortiz Amezquita:</t>
        </r>
        <r>
          <rPr>
            <sz val="9"/>
            <color indexed="81"/>
            <rFont val="Tahoma"/>
            <family val="2"/>
          </rPr>
          <t xml:space="preserve">
Defina la unidad de medida.</t>
        </r>
      </text>
    </comment>
    <comment ref="AD2" authorId="0" shapeId="0">
      <text>
        <r>
          <rPr>
            <b/>
            <sz val="9"/>
            <color indexed="81"/>
            <rFont val="Tahoma"/>
            <family val="2"/>
          </rPr>
          <t>Emma Adriana Ortiz Amezquita:</t>
        </r>
        <r>
          <rPr>
            <sz val="9"/>
            <color indexed="81"/>
            <rFont val="Tahoma"/>
            <family val="2"/>
          </rPr>
          <t xml:space="preserve">
Defina la línea base en la unidad de medida elegida y para el año 2017.</t>
        </r>
      </text>
    </comment>
    <comment ref="AD9" authorId="2" shapeId="0">
      <text>
        <r>
          <rPr>
            <b/>
            <sz val="10"/>
            <color rgb="FF000000"/>
            <rFont val="Calibri"/>
            <family val="2"/>
          </rPr>
          <t xml:space="preserve">Usuario de Microsoft Office:
</t>
        </r>
        <r>
          <rPr>
            <b/>
            <sz val="10"/>
            <color rgb="FF000000"/>
            <rFont val="Calibri"/>
            <family val="2"/>
          </rPr>
          <t xml:space="preserve">
</t>
        </r>
        <r>
          <rPr>
            <b/>
            <sz val="10"/>
            <color rgb="FF000000"/>
            <rFont val="Calibri"/>
            <family val="2"/>
          </rPr>
          <t xml:space="preserve">envio de consumo promedio de aires nuevos + consumo de l año anterior
</t>
        </r>
      </text>
    </comment>
    <comment ref="AF9" authorId="3" shapeId="0">
      <text>
        <r>
          <rPr>
            <b/>
            <sz val="9"/>
            <color rgb="FF000000"/>
            <rFont val="Tahoma"/>
            <family val="2"/>
          </rPr>
          <t>HP:</t>
        </r>
        <r>
          <rPr>
            <sz val="9"/>
            <color rgb="FF000000"/>
            <rFont val="Tahoma"/>
            <family val="2"/>
          </rPr>
          <t xml:space="preserve">
</t>
        </r>
        <r>
          <rPr>
            <sz val="9"/>
            <color rgb="FF000000"/>
            <rFont val="Tahoma"/>
            <family val="2"/>
          </rPr>
          <t xml:space="preserve">Se estima como Màximo un aumento del 20% del consumo. 
</t>
        </r>
        <r>
          <rPr>
            <sz val="9"/>
            <color rgb="FF000000"/>
            <rFont val="Tahoma"/>
            <family val="2"/>
          </rPr>
          <t xml:space="preserve">¿Porqué?: Desde Finales del año 2018 a lo que va del año, se han instalado 16 Nuevos Aires Acondicionados, en total ya se cuentan con 37 equipos. Esto se hizo por razones de Bienestar tanto para los suarios como colaboradores de la institución debido a las altas temperaturas del municipio de Villeta. Se tiene un proyecto de instalación de una torre de almacenamiento de oxigeno (La recarga de esta torre implicaria un gran consumo energético). </t>
        </r>
      </text>
    </comment>
    <comment ref="AM9" authorId="3" shapeId="0">
      <text>
        <r>
          <rPr>
            <b/>
            <sz val="9"/>
            <color rgb="FF000000"/>
            <rFont val="Tahoma"/>
            <family val="2"/>
          </rPr>
          <t>HP:</t>
        </r>
        <r>
          <rPr>
            <sz val="9"/>
            <color rgb="FF000000"/>
            <rFont val="Tahoma"/>
            <family val="2"/>
          </rPr>
          <t xml:space="preserve">
</t>
        </r>
        <r>
          <rPr>
            <sz val="9"/>
            <color rgb="FF000000"/>
            <rFont val="Tahoma"/>
            <family val="2"/>
          </rPr>
          <t xml:space="preserve">Se estima como Màximo un aumento del 20% del consumo. 
</t>
        </r>
        <r>
          <rPr>
            <sz val="9"/>
            <color rgb="FF000000"/>
            <rFont val="Tahoma"/>
            <family val="2"/>
          </rPr>
          <t xml:space="preserve">¿Porqué?: Desde Finales del año 2018 a lo que va del año, se han instalado 16 Nuevos Aires Acondicionados, en total ya se cuentan con 37 equipos. Esto se hizo por razones de Bienestar tanto para los suarios como colaboradores de la institución debido a las altas temperaturas del municipio de Villeta. Se tiene un proyecto de instalación de una torre de almacenamiento de oxigeno (La recarga de esta torre implicaria un gran consumo energético). </t>
        </r>
      </text>
    </comment>
    <comment ref="AD13" authorId="3" shapeId="0">
      <text>
        <r>
          <rPr>
            <b/>
            <sz val="9"/>
            <color rgb="FF000000"/>
            <rFont val="Tahoma"/>
            <family val="2"/>
          </rPr>
          <t>HP:</t>
        </r>
        <r>
          <rPr>
            <sz val="9"/>
            <color rgb="FF000000"/>
            <rFont val="Tahoma"/>
            <family val="2"/>
          </rPr>
          <t xml:space="preserve">
</t>
        </r>
        <r>
          <rPr>
            <sz val="9"/>
            <color rgb="FF000000"/>
            <rFont val="Tahoma"/>
            <family val="2"/>
          </rPr>
          <t xml:space="preserve">El peso de cada resma no es de 9,08 Kg. Las resmas de Oficio pesan 1 kg y las de Oficio 1.5 Kg. 
</t>
        </r>
        <r>
          <rPr>
            <sz val="9"/>
            <color rgb="FF000000"/>
            <rFont val="Tahoma"/>
            <family val="2"/>
          </rPr>
          <t>Para el año 2018 se consumieron 2481 Resmas de carta y 110 de Oficio.</t>
        </r>
      </text>
    </comment>
    <comment ref="Z17" authorId="4" shapeId="0">
      <text>
        <r>
          <rPr>
            <b/>
            <sz val="9"/>
            <color rgb="FF000000"/>
            <rFont val="Tahoma"/>
            <family val="2"/>
          </rPr>
          <t>BASES DE DATOS REPORATDOS A LA SECRETARIA DE SALUD A LAS ATENCINES DE PYD</t>
        </r>
        <r>
          <rPr>
            <sz val="9"/>
            <color rgb="FF000000"/>
            <rFont val="Tahoma"/>
            <family val="2"/>
          </rPr>
          <t xml:space="preserve">
</t>
        </r>
      </text>
    </comment>
    <comment ref="AS17" authorId="4" shapeId="0">
      <text>
        <r>
          <rPr>
            <sz val="9"/>
            <color rgb="FF000000"/>
            <rFont val="Tahoma"/>
            <family val="2"/>
          </rPr>
          <t xml:space="preserve">-se debe solicitar la base de RIPS de archivo AC y AP y realizar comparativo vs produccion entregada por profesionales de odotologia (o planilla de atencines con relacionde factura frente a registro entregado por profesionales)
</t>
        </r>
        <r>
          <rPr>
            <sz val="9"/>
            <color rgb="FF000000"/>
            <rFont val="Tahoma"/>
            <family val="2"/>
          </rPr>
          <t xml:space="preserve">-para captacion de primera infacia se debe filtrar pacientes de infancia para captura de nuevos pacientes  para el desarrollo de actividad
</t>
        </r>
      </text>
    </comment>
    <comment ref="AS18" authorId="4" shapeId="0">
      <text>
        <r>
          <rPr>
            <sz val="9"/>
            <color rgb="FF000000"/>
            <rFont val="Tahoma"/>
            <family val="2"/>
          </rPr>
          <t xml:space="preserve">-se debe solicitar la base de RIPS de archivo AC y AP y realizar comparativo vs produccion entregada por profesionales de odotologia (o planilla de atencines con relacionde factura frente a registro entregado por profesionales)
</t>
        </r>
        <r>
          <rPr>
            <sz val="9"/>
            <color rgb="FF000000"/>
            <rFont val="Tahoma"/>
            <family val="2"/>
          </rPr>
          <t xml:space="preserve">-para captacion de primera infacia se debe filtrar pacientes de infancia para captura de nuevos pacientes  para el desarrollo de actividad
</t>
        </r>
      </text>
    </comment>
    <comment ref="AS25" authorId="5" shapeId="0">
      <text>
        <r>
          <rPr>
            <b/>
            <sz val="9"/>
            <color indexed="81"/>
            <rFont val="Tahoma"/>
            <family val="2"/>
          </rPr>
          <t>test de findrisch se maneja</t>
        </r>
      </text>
    </comment>
    <comment ref="AY27" authorId="5" shapeId="0">
      <text>
        <r>
          <rPr>
            <b/>
            <sz val="9"/>
            <color indexed="81"/>
            <rFont val="Tahoma"/>
            <family val="2"/>
          </rPr>
          <t>indicadr 256 ficha tecnica anexo 2</t>
        </r>
      </text>
    </comment>
    <comment ref="AS28" authorId="5" shapeId="0">
      <text>
        <r>
          <rPr>
            <sz val="9"/>
            <color indexed="81"/>
            <rFont val="Tahoma"/>
            <family val="2"/>
          </rPr>
          <t xml:space="preserve">fortalecimiento por grupos extramurales
</t>
        </r>
      </text>
    </comment>
    <comment ref="AS84" authorId="5" shapeId="0">
      <text>
        <r>
          <rPr>
            <b/>
            <sz val="9"/>
            <color indexed="81"/>
            <rFont val="Tahoma"/>
            <family val="2"/>
          </rPr>
          <t>verificar objetivos, con la politica</t>
        </r>
      </text>
    </comment>
  </commentList>
</comments>
</file>

<file path=xl/comments10.xml><?xml version="1.0" encoding="utf-8"?>
<comments xmlns="http://schemas.openxmlformats.org/spreadsheetml/2006/main">
  <authors>
    <author>Emma Adriana Ortiz Amezquita</author>
  </authors>
  <commentList>
    <comment ref="A1" authorId="0" shapeId="0">
      <text>
        <r>
          <rPr>
            <b/>
            <sz val="9"/>
            <color indexed="81"/>
            <rFont val="Tahoma"/>
            <family val="2"/>
          </rPr>
          <t>Emma Adriana Ortiz Amezquita:</t>
        </r>
        <r>
          <rPr>
            <sz val="9"/>
            <color indexed="81"/>
            <rFont val="Tahoma"/>
            <family val="2"/>
          </rPr>
          <t xml:space="preserve">
</t>
        </r>
      </text>
    </comment>
    <comment ref="C1" authorId="0" shapeId="0">
      <text>
        <r>
          <rPr>
            <b/>
            <sz val="9"/>
            <color indexed="81"/>
            <rFont val="Tahoma"/>
            <family val="2"/>
          </rPr>
          <t>Emma Adriana Ortiz Amezquita:</t>
        </r>
        <r>
          <rPr>
            <sz val="9"/>
            <color indexed="81"/>
            <rFont val="Tahoma"/>
            <family val="2"/>
          </rPr>
          <t xml:space="preserve">
Identifique su objetivo estratégico institucional, al cual está asociada la meta.</t>
        </r>
      </text>
    </comment>
    <comment ref="E1" authorId="0" shapeId="0">
      <text>
        <r>
          <rPr>
            <b/>
            <sz val="9"/>
            <color indexed="81"/>
            <rFont val="Tahoma"/>
            <family val="2"/>
          </rPr>
          <t>Emma Adriana Ortiz Amezquita:</t>
        </r>
        <r>
          <rPr>
            <sz val="9"/>
            <color indexed="81"/>
            <rFont val="Tahoma"/>
            <family val="2"/>
          </rPr>
          <t xml:space="preserve">
Describa la meta de producto propuesta.</t>
        </r>
      </text>
    </comment>
    <comment ref="K1" authorId="0" shapeId="0">
      <text>
        <r>
          <rPr>
            <b/>
            <sz val="9"/>
            <color indexed="81"/>
            <rFont val="Tahoma"/>
            <family val="2"/>
          </rPr>
          <t>Emma Adriana Ortiz Amezquita:</t>
        </r>
        <r>
          <rPr>
            <sz val="9"/>
            <color indexed="81"/>
            <rFont val="Tahoma"/>
            <family val="2"/>
          </rPr>
          <t xml:space="preserve">
Defina el valor a cumplir en la vigencia: año 2018.</t>
        </r>
      </text>
    </comment>
    <comment ref="BX1" authorId="0" shapeId="0">
      <text>
        <r>
          <rPr>
            <b/>
            <sz val="9"/>
            <color indexed="81"/>
            <rFont val="Tahoma"/>
            <family val="2"/>
          </rPr>
          <t>Emma Adriana Ortiz Amezquita:</t>
        </r>
        <r>
          <rPr>
            <sz val="9"/>
            <color indexed="81"/>
            <rFont val="Tahoma"/>
            <family val="2"/>
          </rPr>
          <t xml:space="preserve">
defina el peso procentual que aporta la actividad al cumplimiento de la meta.</t>
        </r>
      </text>
    </comment>
    <comment ref="BY1" authorId="0" shapeId="0">
      <text>
        <r>
          <rPr>
            <b/>
            <sz val="9"/>
            <color rgb="FF000000"/>
            <rFont val="Tahoma"/>
            <family val="2"/>
          </rPr>
          <t>Emma Adriana Ortiz Amezquita:</t>
        </r>
        <r>
          <rPr>
            <sz val="9"/>
            <color rgb="FF000000"/>
            <rFont val="Tahoma"/>
            <family val="2"/>
          </rPr>
          <t xml:space="preserve">
</t>
        </r>
        <r>
          <rPr>
            <sz val="9"/>
            <color rgb="FF000000"/>
            <rFont val="Tahoma"/>
            <family val="2"/>
          </rPr>
          <t>Defina la programación a cumplir en este trimeste.</t>
        </r>
      </text>
    </comment>
    <comment ref="BZ1" authorId="0" shapeId="0">
      <text>
        <r>
          <rPr>
            <b/>
            <sz val="9"/>
            <color rgb="FF000000"/>
            <rFont val="Tahoma"/>
            <family val="2"/>
          </rPr>
          <t>Emma Adriana Ortiz Amezquita:</t>
        </r>
        <r>
          <rPr>
            <sz val="9"/>
            <color rgb="FF000000"/>
            <rFont val="Tahoma"/>
            <family val="2"/>
          </rPr>
          <t xml:space="preserve">
</t>
        </r>
        <r>
          <rPr>
            <sz val="9"/>
            <color rgb="FF000000"/>
            <rFont val="Tahoma"/>
            <family val="2"/>
          </rPr>
          <t>Defina la programación a cumplir en este trimeste.</t>
        </r>
      </text>
    </comment>
    <comment ref="CC1" authorId="0" shapeId="0">
      <text>
        <r>
          <rPr>
            <b/>
            <sz val="9"/>
            <color rgb="FF000000"/>
            <rFont val="Tahoma"/>
            <family val="2"/>
          </rPr>
          <t>Emma Adriana Ortiz Amezquita:</t>
        </r>
        <r>
          <rPr>
            <sz val="9"/>
            <color rgb="FF000000"/>
            <rFont val="Tahoma"/>
            <family val="2"/>
          </rPr>
          <t xml:space="preserve">
</t>
        </r>
        <r>
          <rPr>
            <sz val="9"/>
            <color rgb="FF000000"/>
            <rFont val="Tahoma"/>
            <family val="2"/>
          </rPr>
          <t>Defina la programación a cumplir en este trimeste.</t>
        </r>
      </text>
    </comment>
    <comment ref="CD1" authorId="0" shapeId="0">
      <text>
        <r>
          <rPr>
            <b/>
            <sz val="9"/>
            <color rgb="FF000000"/>
            <rFont val="Tahoma"/>
            <family val="2"/>
          </rPr>
          <t>Emma Adriana Ortiz Amezquita:</t>
        </r>
        <r>
          <rPr>
            <sz val="9"/>
            <color rgb="FF000000"/>
            <rFont val="Tahoma"/>
            <family val="2"/>
          </rPr>
          <t xml:space="preserve">
</t>
        </r>
        <r>
          <rPr>
            <sz val="9"/>
            <color rgb="FF000000"/>
            <rFont val="Tahoma"/>
            <family val="2"/>
          </rPr>
          <t>Defina la programación a cumplir en este trimeste.</t>
        </r>
      </text>
    </comment>
    <comment ref="CG1" authorId="0" shapeId="0">
      <text>
        <r>
          <rPr>
            <b/>
            <sz val="9"/>
            <color rgb="FF000000"/>
            <rFont val="Tahoma"/>
            <family val="2"/>
          </rPr>
          <t>Emma Adriana Ortiz Amezquita:</t>
        </r>
        <r>
          <rPr>
            <sz val="9"/>
            <color rgb="FF000000"/>
            <rFont val="Tahoma"/>
            <family val="2"/>
          </rPr>
          <t xml:space="preserve">
</t>
        </r>
        <r>
          <rPr>
            <sz val="9"/>
            <color rgb="FF000000"/>
            <rFont val="Tahoma"/>
            <family val="2"/>
          </rPr>
          <t>Defina la programación a cumplir en este trimeste.</t>
        </r>
      </text>
    </comment>
    <comment ref="CH1" authorId="0" shapeId="0">
      <text>
        <r>
          <rPr>
            <b/>
            <sz val="9"/>
            <color rgb="FF000000"/>
            <rFont val="Tahoma"/>
            <family val="2"/>
          </rPr>
          <t>Emma Adriana Ortiz Amezquita:</t>
        </r>
        <r>
          <rPr>
            <sz val="9"/>
            <color rgb="FF000000"/>
            <rFont val="Tahoma"/>
            <family val="2"/>
          </rPr>
          <t xml:space="preserve">
</t>
        </r>
        <r>
          <rPr>
            <sz val="9"/>
            <color rgb="FF000000"/>
            <rFont val="Tahoma"/>
            <family val="2"/>
          </rPr>
          <t>Defina la programación a cumplir en este trimeste.</t>
        </r>
      </text>
    </comment>
    <comment ref="CK1" authorId="0" shapeId="0">
      <text>
        <r>
          <rPr>
            <b/>
            <sz val="9"/>
            <color rgb="FF000000"/>
            <rFont val="Tahoma"/>
            <family val="2"/>
          </rPr>
          <t>Emma Adriana Ortiz Amezquita:</t>
        </r>
        <r>
          <rPr>
            <sz val="9"/>
            <color rgb="FF000000"/>
            <rFont val="Tahoma"/>
            <family val="2"/>
          </rPr>
          <t xml:space="preserve">
</t>
        </r>
        <r>
          <rPr>
            <sz val="9"/>
            <color rgb="FF000000"/>
            <rFont val="Tahoma"/>
            <family val="2"/>
          </rPr>
          <t>Defina la programación a cumplir en este trimeste.</t>
        </r>
      </text>
    </comment>
    <comment ref="CL1" authorId="0" shapeId="0">
      <text>
        <r>
          <rPr>
            <b/>
            <sz val="9"/>
            <color rgb="FF000000"/>
            <rFont val="Tahoma"/>
            <family val="2"/>
          </rPr>
          <t>Emma Adriana Ortiz Amezquita:</t>
        </r>
        <r>
          <rPr>
            <sz val="9"/>
            <color rgb="FF000000"/>
            <rFont val="Tahoma"/>
            <family val="2"/>
          </rPr>
          <t xml:space="preserve">
</t>
        </r>
        <r>
          <rPr>
            <sz val="9"/>
            <color rgb="FF000000"/>
            <rFont val="Tahoma"/>
            <family val="2"/>
          </rPr>
          <t>Defina la programación a cumplir en este trimeste.</t>
        </r>
      </text>
    </comment>
    <comment ref="F2" authorId="0" shapeId="0">
      <text>
        <r>
          <rPr>
            <b/>
            <sz val="9"/>
            <color indexed="81"/>
            <rFont val="Tahoma"/>
            <family val="2"/>
          </rPr>
          <t>Emma Adriana Ortiz Amezquita:</t>
        </r>
        <r>
          <rPr>
            <sz val="9"/>
            <color indexed="81"/>
            <rFont val="Tahoma"/>
            <family val="2"/>
          </rPr>
          <t xml:space="preserve">
Defina el nombre del indicador.</t>
        </r>
      </text>
    </comment>
    <comment ref="G2" authorId="0" shapeId="0">
      <text>
        <r>
          <rPr>
            <b/>
            <sz val="9"/>
            <color indexed="81"/>
            <rFont val="Tahoma"/>
            <family val="2"/>
          </rPr>
          <t>Emma Adriana Ortiz Amezquita:</t>
        </r>
        <r>
          <rPr>
            <sz val="9"/>
            <color indexed="81"/>
            <rFont val="Tahoma"/>
            <family val="2"/>
          </rPr>
          <t xml:space="preserve">
Describa la fórmula del indicador  acorde a las fichas técnicas existentes.</t>
        </r>
      </text>
    </comment>
    <comment ref="H2" authorId="0" shapeId="0">
      <text>
        <r>
          <rPr>
            <b/>
            <sz val="9"/>
            <color indexed="81"/>
            <rFont val="Tahoma"/>
            <family val="2"/>
          </rPr>
          <t>Emma Adriana Ortiz Amezquita:</t>
        </r>
        <r>
          <rPr>
            <sz val="9"/>
            <color indexed="81"/>
            <rFont val="Tahoma"/>
            <family val="2"/>
          </rPr>
          <t xml:space="preserve">
Defina la unidad de medida.</t>
        </r>
      </text>
    </comment>
    <comment ref="I2" authorId="0" shapeId="0">
      <text>
        <r>
          <rPr>
            <b/>
            <sz val="9"/>
            <color indexed="81"/>
            <rFont val="Tahoma"/>
            <family val="2"/>
          </rPr>
          <t>Emma Adriana Ortiz Amezquita:</t>
        </r>
        <r>
          <rPr>
            <sz val="9"/>
            <color indexed="81"/>
            <rFont val="Tahoma"/>
            <family val="2"/>
          </rPr>
          <t xml:space="preserve">
Defina la línea base en la unidad de medida elegida y para el año 2017.</t>
        </r>
      </text>
    </comment>
  </commentList>
</comments>
</file>

<file path=xl/comments11.xml><?xml version="1.0" encoding="utf-8"?>
<comments xmlns="http://schemas.openxmlformats.org/spreadsheetml/2006/main">
  <authors>
    <author>Emma Adriana Ortiz Amezquita</author>
  </authors>
  <commentList>
    <comment ref="A1" authorId="0" shapeId="0">
      <text>
        <r>
          <rPr>
            <b/>
            <sz val="9"/>
            <color indexed="81"/>
            <rFont val="Tahoma"/>
            <family val="2"/>
          </rPr>
          <t>Emma Adriana Ortiz Amezquita:</t>
        </r>
        <r>
          <rPr>
            <sz val="9"/>
            <color indexed="81"/>
            <rFont val="Tahoma"/>
            <family val="2"/>
          </rPr>
          <t xml:space="preserve">
</t>
        </r>
      </text>
    </comment>
    <comment ref="C1" authorId="0" shapeId="0">
      <text>
        <r>
          <rPr>
            <b/>
            <sz val="9"/>
            <color indexed="81"/>
            <rFont val="Tahoma"/>
            <family val="2"/>
          </rPr>
          <t>Emma Adriana Ortiz Amezquita:</t>
        </r>
        <r>
          <rPr>
            <sz val="9"/>
            <color indexed="81"/>
            <rFont val="Tahoma"/>
            <family val="2"/>
          </rPr>
          <t xml:space="preserve">
Identifique su objetivo estratégico institucional, al cual está asociada la meta.</t>
        </r>
      </text>
    </comment>
    <comment ref="E1" authorId="0" shapeId="0">
      <text>
        <r>
          <rPr>
            <b/>
            <sz val="9"/>
            <color indexed="81"/>
            <rFont val="Tahoma"/>
            <family val="2"/>
          </rPr>
          <t>Emma Adriana Ortiz Amezquita:</t>
        </r>
        <r>
          <rPr>
            <sz val="9"/>
            <color indexed="81"/>
            <rFont val="Tahoma"/>
            <family val="2"/>
          </rPr>
          <t xml:space="preserve">
Describa la meta de producto propuesta.</t>
        </r>
      </text>
    </comment>
    <comment ref="K1" authorId="0" shapeId="0">
      <text>
        <r>
          <rPr>
            <b/>
            <sz val="9"/>
            <color indexed="81"/>
            <rFont val="Tahoma"/>
            <family val="2"/>
          </rPr>
          <t>Emma Adriana Ortiz Amezquita:</t>
        </r>
        <r>
          <rPr>
            <sz val="9"/>
            <color indexed="81"/>
            <rFont val="Tahoma"/>
            <family val="2"/>
          </rPr>
          <t xml:space="preserve">
Defina el valor a cumplir en la vigencia: año 2018.</t>
        </r>
      </text>
    </comment>
    <comment ref="BX1" authorId="0" shapeId="0">
      <text>
        <r>
          <rPr>
            <b/>
            <sz val="9"/>
            <color indexed="81"/>
            <rFont val="Tahoma"/>
            <family val="2"/>
          </rPr>
          <t>Emma Adriana Ortiz Amezquita:</t>
        </r>
        <r>
          <rPr>
            <sz val="9"/>
            <color indexed="81"/>
            <rFont val="Tahoma"/>
            <family val="2"/>
          </rPr>
          <t xml:space="preserve">
defina el peso procentual que aporta la actividad al cumplimiento de la meta.</t>
        </r>
      </text>
    </comment>
    <comment ref="BY1" authorId="0" shapeId="0">
      <text>
        <r>
          <rPr>
            <b/>
            <sz val="9"/>
            <color rgb="FF000000"/>
            <rFont val="Tahoma"/>
            <family val="2"/>
          </rPr>
          <t>Emma Adriana Ortiz Amezquita:</t>
        </r>
        <r>
          <rPr>
            <sz val="9"/>
            <color rgb="FF000000"/>
            <rFont val="Tahoma"/>
            <family val="2"/>
          </rPr>
          <t xml:space="preserve">
</t>
        </r>
        <r>
          <rPr>
            <sz val="9"/>
            <color rgb="FF000000"/>
            <rFont val="Tahoma"/>
            <family val="2"/>
          </rPr>
          <t>Defina la programación a cumplir en este trimeste.</t>
        </r>
      </text>
    </comment>
    <comment ref="BZ1" authorId="0" shapeId="0">
      <text>
        <r>
          <rPr>
            <b/>
            <sz val="9"/>
            <color rgb="FF000000"/>
            <rFont val="Tahoma"/>
            <family val="2"/>
          </rPr>
          <t>Emma Adriana Ortiz Amezquita:</t>
        </r>
        <r>
          <rPr>
            <sz val="9"/>
            <color rgb="FF000000"/>
            <rFont val="Tahoma"/>
            <family val="2"/>
          </rPr>
          <t xml:space="preserve">
</t>
        </r>
        <r>
          <rPr>
            <sz val="9"/>
            <color rgb="FF000000"/>
            <rFont val="Tahoma"/>
            <family val="2"/>
          </rPr>
          <t>Defina la programación a cumplir en este trimeste.</t>
        </r>
      </text>
    </comment>
    <comment ref="CC1" authorId="0" shapeId="0">
      <text>
        <r>
          <rPr>
            <b/>
            <sz val="9"/>
            <color indexed="81"/>
            <rFont val="Tahoma"/>
            <family val="2"/>
          </rPr>
          <t>Emma Adriana Ortiz Amezquita:</t>
        </r>
        <r>
          <rPr>
            <sz val="9"/>
            <color indexed="81"/>
            <rFont val="Tahoma"/>
            <family val="2"/>
          </rPr>
          <t xml:space="preserve">
Defina la programación a cumplir en este trimeste.</t>
        </r>
      </text>
    </comment>
    <comment ref="CD1" authorId="0" shapeId="0">
      <text>
        <r>
          <rPr>
            <b/>
            <sz val="9"/>
            <color rgb="FF000000"/>
            <rFont val="Tahoma"/>
            <family val="2"/>
          </rPr>
          <t>Emma Adriana Ortiz Amezquita:</t>
        </r>
        <r>
          <rPr>
            <sz val="9"/>
            <color rgb="FF000000"/>
            <rFont val="Tahoma"/>
            <family val="2"/>
          </rPr>
          <t xml:space="preserve">
</t>
        </r>
        <r>
          <rPr>
            <sz val="9"/>
            <color rgb="FF000000"/>
            <rFont val="Tahoma"/>
            <family val="2"/>
          </rPr>
          <t>Defina la programación a cumplir en este trimeste.</t>
        </r>
      </text>
    </comment>
    <comment ref="CG1" authorId="0" shapeId="0">
      <text>
        <r>
          <rPr>
            <b/>
            <sz val="9"/>
            <color rgb="FF000000"/>
            <rFont val="Tahoma"/>
            <family val="2"/>
          </rPr>
          <t>Emma Adriana Ortiz Amezquita:</t>
        </r>
        <r>
          <rPr>
            <sz val="9"/>
            <color rgb="FF000000"/>
            <rFont val="Tahoma"/>
            <family val="2"/>
          </rPr>
          <t xml:space="preserve">
</t>
        </r>
        <r>
          <rPr>
            <sz val="9"/>
            <color rgb="FF000000"/>
            <rFont val="Tahoma"/>
            <family val="2"/>
          </rPr>
          <t>Defina la programación a cumplir en este trimeste.</t>
        </r>
      </text>
    </comment>
    <comment ref="CH1" authorId="0" shapeId="0">
      <text>
        <r>
          <rPr>
            <b/>
            <sz val="9"/>
            <color rgb="FF000000"/>
            <rFont val="Tahoma"/>
            <family val="2"/>
          </rPr>
          <t>Emma Adriana Ortiz Amezquita:</t>
        </r>
        <r>
          <rPr>
            <sz val="9"/>
            <color rgb="FF000000"/>
            <rFont val="Tahoma"/>
            <family val="2"/>
          </rPr>
          <t xml:space="preserve">
</t>
        </r>
        <r>
          <rPr>
            <sz val="9"/>
            <color rgb="FF000000"/>
            <rFont val="Tahoma"/>
            <family val="2"/>
          </rPr>
          <t>Defina la programación a cumplir en este trimeste.</t>
        </r>
      </text>
    </comment>
    <comment ref="CK1" authorId="0" shapeId="0">
      <text>
        <r>
          <rPr>
            <b/>
            <sz val="9"/>
            <color rgb="FF000000"/>
            <rFont val="Tahoma"/>
            <family val="2"/>
          </rPr>
          <t>Emma Adriana Ortiz Amezquita:</t>
        </r>
        <r>
          <rPr>
            <sz val="9"/>
            <color rgb="FF000000"/>
            <rFont val="Tahoma"/>
            <family val="2"/>
          </rPr>
          <t xml:space="preserve">
</t>
        </r>
        <r>
          <rPr>
            <sz val="9"/>
            <color rgb="FF000000"/>
            <rFont val="Tahoma"/>
            <family val="2"/>
          </rPr>
          <t>Defina la programación a cumplir en este trimeste.</t>
        </r>
      </text>
    </comment>
    <comment ref="CL1" authorId="0" shapeId="0">
      <text>
        <r>
          <rPr>
            <b/>
            <sz val="9"/>
            <color rgb="FF000000"/>
            <rFont val="Tahoma"/>
            <family val="2"/>
          </rPr>
          <t>Emma Adriana Ortiz Amezquita:</t>
        </r>
        <r>
          <rPr>
            <sz val="9"/>
            <color rgb="FF000000"/>
            <rFont val="Tahoma"/>
            <family val="2"/>
          </rPr>
          <t xml:space="preserve">
</t>
        </r>
        <r>
          <rPr>
            <sz val="9"/>
            <color rgb="FF000000"/>
            <rFont val="Tahoma"/>
            <family val="2"/>
          </rPr>
          <t>Defina la programación a cumplir en este trimeste.</t>
        </r>
      </text>
    </comment>
    <comment ref="F2" authorId="0" shapeId="0">
      <text>
        <r>
          <rPr>
            <b/>
            <sz val="9"/>
            <color indexed="81"/>
            <rFont val="Tahoma"/>
            <family val="2"/>
          </rPr>
          <t>Emma Adriana Ortiz Amezquita:</t>
        </r>
        <r>
          <rPr>
            <sz val="9"/>
            <color indexed="81"/>
            <rFont val="Tahoma"/>
            <family val="2"/>
          </rPr>
          <t xml:space="preserve">
Defina el nombre del indicador.</t>
        </r>
      </text>
    </comment>
    <comment ref="G2" authorId="0" shapeId="0">
      <text>
        <r>
          <rPr>
            <b/>
            <sz val="9"/>
            <color indexed="81"/>
            <rFont val="Tahoma"/>
            <family val="2"/>
          </rPr>
          <t>Emma Adriana Ortiz Amezquita:</t>
        </r>
        <r>
          <rPr>
            <sz val="9"/>
            <color indexed="81"/>
            <rFont val="Tahoma"/>
            <family val="2"/>
          </rPr>
          <t xml:space="preserve">
Describa la fórmula del indicador  acorde a las fichas técnicas existentes.</t>
        </r>
      </text>
    </comment>
    <comment ref="H2" authorId="0" shapeId="0">
      <text>
        <r>
          <rPr>
            <b/>
            <sz val="9"/>
            <color indexed="81"/>
            <rFont val="Tahoma"/>
            <family val="2"/>
          </rPr>
          <t>Emma Adriana Ortiz Amezquita:</t>
        </r>
        <r>
          <rPr>
            <sz val="9"/>
            <color indexed="81"/>
            <rFont val="Tahoma"/>
            <family val="2"/>
          </rPr>
          <t xml:space="preserve">
Defina la unidad de medida.</t>
        </r>
      </text>
    </comment>
    <comment ref="I2" authorId="0" shapeId="0">
      <text>
        <r>
          <rPr>
            <b/>
            <sz val="9"/>
            <color indexed="81"/>
            <rFont val="Tahoma"/>
            <family val="2"/>
          </rPr>
          <t>Emma Adriana Ortiz Amezquita:</t>
        </r>
        <r>
          <rPr>
            <sz val="9"/>
            <color indexed="81"/>
            <rFont val="Tahoma"/>
            <family val="2"/>
          </rPr>
          <t xml:space="preserve">
Defina la línea base en la unidad de medida elegida y para el año 2017.</t>
        </r>
      </text>
    </comment>
  </commentList>
</comments>
</file>

<file path=xl/comments12.xml><?xml version="1.0" encoding="utf-8"?>
<comments xmlns="http://schemas.openxmlformats.org/spreadsheetml/2006/main">
  <authors>
    <author>Emma Adriana Ortiz Amezquita</author>
  </authors>
  <commentList>
    <comment ref="A1" authorId="0" shapeId="0">
      <text>
        <r>
          <rPr>
            <b/>
            <sz val="9"/>
            <color indexed="81"/>
            <rFont val="Tahoma"/>
            <family val="2"/>
          </rPr>
          <t>Emma Adriana Ortiz Amezquita:</t>
        </r>
        <r>
          <rPr>
            <sz val="9"/>
            <color indexed="81"/>
            <rFont val="Tahoma"/>
            <family val="2"/>
          </rPr>
          <t xml:space="preserve">
</t>
        </r>
      </text>
    </comment>
    <comment ref="C1" authorId="0" shapeId="0">
      <text>
        <r>
          <rPr>
            <b/>
            <sz val="9"/>
            <color indexed="81"/>
            <rFont val="Tahoma"/>
            <family val="2"/>
          </rPr>
          <t>Emma Adriana Ortiz Amezquita:</t>
        </r>
        <r>
          <rPr>
            <sz val="9"/>
            <color indexed="81"/>
            <rFont val="Tahoma"/>
            <family val="2"/>
          </rPr>
          <t xml:space="preserve">
Identifique su objetivo estratégico institucional, al cual está asociada la meta.</t>
        </r>
      </text>
    </comment>
    <comment ref="E1" authorId="0" shapeId="0">
      <text>
        <r>
          <rPr>
            <b/>
            <sz val="9"/>
            <color indexed="81"/>
            <rFont val="Tahoma"/>
            <family val="2"/>
          </rPr>
          <t>Emma Adriana Ortiz Amezquita:</t>
        </r>
        <r>
          <rPr>
            <sz val="9"/>
            <color indexed="81"/>
            <rFont val="Tahoma"/>
            <family val="2"/>
          </rPr>
          <t xml:space="preserve">
Describa la meta de producto propuesta.</t>
        </r>
      </text>
    </comment>
    <comment ref="K1" authorId="0" shapeId="0">
      <text>
        <r>
          <rPr>
            <b/>
            <sz val="9"/>
            <color indexed="81"/>
            <rFont val="Tahoma"/>
            <family val="2"/>
          </rPr>
          <t>Emma Adriana Ortiz Amezquita:</t>
        </r>
        <r>
          <rPr>
            <sz val="9"/>
            <color indexed="81"/>
            <rFont val="Tahoma"/>
            <family val="2"/>
          </rPr>
          <t xml:space="preserve">
Defina el valor a cumplir en la vigencia: año 2018.</t>
        </r>
      </text>
    </comment>
    <comment ref="BX1" authorId="0" shapeId="0">
      <text>
        <r>
          <rPr>
            <b/>
            <sz val="9"/>
            <color indexed="81"/>
            <rFont val="Tahoma"/>
            <family val="2"/>
          </rPr>
          <t>Emma Adriana Ortiz Amezquita:</t>
        </r>
        <r>
          <rPr>
            <sz val="9"/>
            <color indexed="81"/>
            <rFont val="Tahoma"/>
            <family val="2"/>
          </rPr>
          <t xml:space="preserve">
defina el peso procentual que aporta la actividad al cumplimiento de la meta.</t>
        </r>
      </text>
    </comment>
    <comment ref="BY1" authorId="0" shapeId="0">
      <text>
        <r>
          <rPr>
            <b/>
            <sz val="9"/>
            <color indexed="81"/>
            <rFont val="Tahoma"/>
            <family val="2"/>
          </rPr>
          <t>Emma Adriana Ortiz Amezquita:</t>
        </r>
        <r>
          <rPr>
            <sz val="9"/>
            <color indexed="81"/>
            <rFont val="Tahoma"/>
            <family val="2"/>
          </rPr>
          <t xml:space="preserve">
Defina la programación a cumplir en este trimeste.</t>
        </r>
      </text>
    </comment>
    <comment ref="BZ1" authorId="0" shapeId="0">
      <text>
        <r>
          <rPr>
            <b/>
            <sz val="9"/>
            <color rgb="FF000000"/>
            <rFont val="Tahoma"/>
            <family val="2"/>
          </rPr>
          <t>Emma Adriana Ortiz Amezquita:</t>
        </r>
        <r>
          <rPr>
            <sz val="9"/>
            <color rgb="FF000000"/>
            <rFont val="Tahoma"/>
            <family val="2"/>
          </rPr>
          <t xml:space="preserve">
</t>
        </r>
        <r>
          <rPr>
            <sz val="9"/>
            <color rgb="FF000000"/>
            <rFont val="Tahoma"/>
            <family val="2"/>
          </rPr>
          <t>Defina la programación a cumplir en este trimeste.</t>
        </r>
      </text>
    </comment>
    <comment ref="CC1" authorId="0" shapeId="0">
      <text>
        <r>
          <rPr>
            <b/>
            <sz val="9"/>
            <color indexed="81"/>
            <rFont val="Tahoma"/>
            <family val="2"/>
          </rPr>
          <t>Emma Adriana Ortiz Amezquita:</t>
        </r>
        <r>
          <rPr>
            <sz val="9"/>
            <color indexed="81"/>
            <rFont val="Tahoma"/>
            <family val="2"/>
          </rPr>
          <t xml:space="preserve">
Defina la programación a cumplir en este trimeste.</t>
        </r>
      </text>
    </comment>
    <comment ref="CD1" authorId="0" shapeId="0">
      <text>
        <r>
          <rPr>
            <b/>
            <sz val="9"/>
            <color rgb="FF000000"/>
            <rFont val="Tahoma"/>
            <family val="2"/>
          </rPr>
          <t>Emma Adriana Ortiz Amezquita:</t>
        </r>
        <r>
          <rPr>
            <sz val="9"/>
            <color rgb="FF000000"/>
            <rFont val="Tahoma"/>
            <family val="2"/>
          </rPr>
          <t xml:space="preserve">
</t>
        </r>
        <r>
          <rPr>
            <sz val="9"/>
            <color rgb="FF000000"/>
            <rFont val="Tahoma"/>
            <family val="2"/>
          </rPr>
          <t>Defina la programación a cumplir en este trimeste.</t>
        </r>
      </text>
    </comment>
    <comment ref="CG1" authorId="0" shapeId="0">
      <text>
        <r>
          <rPr>
            <b/>
            <sz val="9"/>
            <color rgb="FF000000"/>
            <rFont val="Tahoma"/>
            <family val="2"/>
          </rPr>
          <t>Emma Adriana Ortiz Amezquita:</t>
        </r>
        <r>
          <rPr>
            <sz val="9"/>
            <color rgb="FF000000"/>
            <rFont val="Tahoma"/>
            <family val="2"/>
          </rPr>
          <t xml:space="preserve">
</t>
        </r>
        <r>
          <rPr>
            <sz val="9"/>
            <color rgb="FF000000"/>
            <rFont val="Tahoma"/>
            <family val="2"/>
          </rPr>
          <t>Defina la programación a cumplir en este trimeste.</t>
        </r>
      </text>
    </comment>
    <comment ref="CH1" authorId="0" shapeId="0">
      <text>
        <r>
          <rPr>
            <b/>
            <sz val="9"/>
            <color rgb="FF000000"/>
            <rFont val="Tahoma"/>
            <family val="2"/>
          </rPr>
          <t>Emma Adriana Ortiz Amezquita:</t>
        </r>
        <r>
          <rPr>
            <sz val="9"/>
            <color rgb="FF000000"/>
            <rFont val="Tahoma"/>
            <family val="2"/>
          </rPr>
          <t xml:space="preserve">
</t>
        </r>
        <r>
          <rPr>
            <sz val="9"/>
            <color rgb="FF000000"/>
            <rFont val="Tahoma"/>
            <family val="2"/>
          </rPr>
          <t>Defina la programación a cumplir en este trimeste.</t>
        </r>
      </text>
    </comment>
    <comment ref="CK1" authorId="0" shapeId="0">
      <text>
        <r>
          <rPr>
            <b/>
            <sz val="9"/>
            <color rgb="FF000000"/>
            <rFont val="Tahoma"/>
            <family val="2"/>
          </rPr>
          <t>Emma Adriana Ortiz Amezquita:</t>
        </r>
        <r>
          <rPr>
            <sz val="9"/>
            <color rgb="FF000000"/>
            <rFont val="Tahoma"/>
            <family val="2"/>
          </rPr>
          <t xml:space="preserve">
</t>
        </r>
        <r>
          <rPr>
            <sz val="9"/>
            <color rgb="FF000000"/>
            <rFont val="Tahoma"/>
            <family val="2"/>
          </rPr>
          <t>Defina la programación a cumplir en este trimeste.</t>
        </r>
      </text>
    </comment>
    <comment ref="CL1" authorId="0" shapeId="0">
      <text>
        <r>
          <rPr>
            <b/>
            <sz val="9"/>
            <color rgb="FF000000"/>
            <rFont val="Tahoma"/>
            <family val="2"/>
          </rPr>
          <t>Emma Adriana Ortiz Amezquita:</t>
        </r>
        <r>
          <rPr>
            <sz val="9"/>
            <color rgb="FF000000"/>
            <rFont val="Tahoma"/>
            <family val="2"/>
          </rPr>
          <t xml:space="preserve">
</t>
        </r>
        <r>
          <rPr>
            <sz val="9"/>
            <color rgb="FF000000"/>
            <rFont val="Tahoma"/>
            <family val="2"/>
          </rPr>
          <t>Defina la programación a cumplir en este trimeste.</t>
        </r>
      </text>
    </comment>
    <comment ref="F2" authorId="0" shapeId="0">
      <text>
        <r>
          <rPr>
            <b/>
            <sz val="9"/>
            <color indexed="81"/>
            <rFont val="Tahoma"/>
            <family val="2"/>
          </rPr>
          <t>Emma Adriana Ortiz Amezquita:</t>
        </r>
        <r>
          <rPr>
            <sz val="9"/>
            <color indexed="81"/>
            <rFont val="Tahoma"/>
            <family val="2"/>
          </rPr>
          <t xml:space="preserve">
Defina el nombre del indicador.</t>
        </r>
      </text>
    </comment>
    <comment ref="G2" authorId="0" shapeId="0">
      <text>
        <r>
          <rPr>
            <b/>
            <sz val="9"/>
            <color indexed="81"/>
            <rFont val="Tahoma"/>
            <family val="2"/>
          </rPr>
          <t>Emma Adriana Ortiz Amezquita:</t>
        </r>
        <r>
          <rPr>
            <sz val="9"/>
            <color indexed="81"/>
            <rFont val="Tahoma"/>
            <family val="2"/>
          </rPr>
          <t xml:space="preserve">
Describa la fórmula del indicador  acorde a las fichas técnicas existentes.</t>
        </r>
      </text>
    </comment>
    <comment ref="H2" authorId="0" shapeId="0">
      <text>
        <r>
          <rPr>
            <b/>
            <sz val="9"/>
            <color indexed="81"/>
            <rFont val="Tahoma"/>
            <family val="2"/>
          </rPr>
          <t>Emma Adriana Ortiz Amezquita:</t>
        </r>
        <r>
          <rPr>
            <sz val="9"/>
            <color indexed="81"/>
            <rFont val="Tahoma"/>
            <family val="2"/>
          </rPr>
          <t xml:space="preserve">
Defina la unidad de medida.</t>
        </r>
      </text>
    </comment>
    <comment ref="I2" authorId="0" shapeId="0">
      <text>
        <r>
          <rPr>
            <b/>
            <sz val="9"/>
            <color indexed="81"/>
            <rFont val="Tahoma"/>
            <family val="2"/>
          </rPr>
          <t>Emma Adriana Ortiz Amezquita:</t>
        </r>
        <r>
          <rPr>
            <sz val="9"/>
            <color indexed="81"/>
            <rFont val="Tahoma"/>
            <family val="2"/>
          </rPr>
          <t xml:space="preserve">
Defina la línea base en la unidad de medida elegida y para el año 2017.</t>
        </r>
      </text>
    </comment>
  </commentList>
</comments>
</file>

<file path=xl/comments13.xml><?xml version="1.0" encoding="utf-8"?>
<comments xmlns="http://schemas.openxmlformats.org/spreadsheetml/2006/main">
  <authors>
    <author>Emma Adriana Ortiz Amezquita</author>
  </authors>
  <commentList>
    <comment ref="A1" authorId="0" shapeId="0">
      <text>
        <r>
          <rPr>
            <b/>
            <sz val="9"/>
            <color indexed="81"/>
            <rFont val="Tahoma"/>
            <family val="2"/>
          </rPr>
          <t>Emma Adriana Ortiz Amezquita:</t>
        </r>
        <r>
          <rPr>
            <sz val="9"/>
            <color indexed="81"/>
            <rFont val="Tahoma"/>
            <family val="2"/>
          </rPr>
          <t xml:space="preserve">
</t>
        </r>
      </text>
    </comment>
    <comment ref="C1" authorId="0" shapeId="0">
      <text>
        <r>
          <rPr>
            <b/>
            <sz val="9"/>
            <color indexed="81"/>
            <rFont val="Tahoma"/>
            <family val="2"/>
          </rPr>
          <t>Emma Adriana Ortiz Amezquita:</t>
        </r>
        <r>
          <rPr>
            <sz val="9"/>
            <color indexed="81"/>
            <rFont val="Tahoma"/>
            <family val="2"/>
          </rPr>
          <t xml:space="preserve">
Identifique su objetivo estratégico institucional, al cual está asociada la meta.</t>
        </r>
      </text>
    </comment>
    <comment ref="E1" authorId="0" shapeId="0">
      <text>
        <r>
          <rPr>
            <b/>
            <sz val="9"/>
            <color indexed="81"/>
            <rFont val="Tahoma"/>
            <family val="2"/>
          </rPr>
          <t>Emma Adriana Ortiz Amezquita:</t>
        </r>
        <r>
          <rPr>
            <sz val="9"/>
            <color indexed="81"/>
            <rFont val="Tahoma"/>
            <family val="2"/>
          </rPr>
          <t xml:space="preserve">
Describa la meta de producto propuesta.</t>
        </r>
      </text>
    </comment>
    <comment ref="K1" authorId="0" shapeId="0">
      <text>
        <r>
          <rPr>
            <b/>
            <sz val="9"/>
            <color indexed="81"/>
            <rFont val="Tahoma"/>
            <family val="2"/>
          </rPr>
          <t>Emma Adriana Ortiz Amezquita:</t>
        </r>
        <r>
          <rPr>
            <sz val="9"/>
            <color indexed="81"/>
            <rFont val="Tahoma"/>
            <family val="2"/>
          </rPr>
          <t xml:space="preserve">
Defina el valor a cumplir en la vigencia: año 2018.</t>
        </r>
      </text>
    </comment>
    <comment ref="BX1" authorId="0" shapeId="0">
      <text>
        <r>
          <rPr>
            <b/>
            <sz val="9"/>
            <color indexed="81"/>
            <rFont val="Tahoma"/>
            <family val="2"/>
          </rPr>
          <t>Emma Adriana Ortiz Amezquita:</t>
        </r>
        <r>
          <rPr>
            <sz val="9"/>
            <color indexed="81"/>
            <rFont val="Tahoma"/>
            <family val="2"/>
          </rPr>
          <t xml:space="preserve">
defina el peso procentual que aporta la actividad al cumplimiento de la meta.</t>
        </r>
      </text>
    </comment>
    <comment ref="BY1" authorId="0" shapeId="0">
      <text>
        <r>
          <rPr>
            <b/>
            <sz val="9"/>
            <color indexed="81"/>
            <rFont val="Tahoma"/>
            <family val="2"/>
          </rPr>
          <t>Emma Adriana Ortiz Amezquita:</t>
        </r>
        <r>
          <rPr>
            <sz val="9"/>
            <color indexed="81"/>
            <rFont val="Tahoma"/>
            <family val="2"/>
          </rPr>
          <t xml:space="preserve">
Defina la programación a cumplir en este trimeste.</t>
        </r>
      </text>
    </comment>
    <comment ref="BZ1" authorId="0" shapeId="0">
      <text>
        <r>
          <rPr>
            <b/>
            <sz val="9"/>
            <color rgb="FF000000"/>
            <rFont val="Tahoma"/>
            <family val="2"/>
          </rPr>
          <t>Emma Adriana Ortiz Amezquita:</t>
        </r>
        <r>
          <rPr>
            <sz val="9"/>
            <color rgb="FF000000"/>
            <rFont val="Tahoma"/>
            <family val="2"/>
          </rPr>
          <t xml:space="preserve">
</t>
        </r>
        <r>
          <rPr>
            <sz val="9"/>
            <color rgb="FF000000"/>
            <rFont val="Tahoma"/>
            <family val="2"/>
          </rPr>
          <t>Defina la programación a cumplir en este trimeste.</t>
        </r>
      </text>
    </comment>
    <comment ref="CC1" authorId="0" shapeId="0">
      <text>
        <r>
          <rPr>
            <b/>
            <sz val="9"/>
            <color indexed="81"/>
            <rFont val="Tahoma"/>
            <family val="2"/>
          </rPr>
          <t>Emma Adriana Ortiz Amezquita:</t>
        </r>
        <r>
          <rPr>
            <sz val="9"/>
            <color indexed="81"/>
            <rFont val="Tahoma"/>
            <family val="2"/>
          </rPr>
          <t xml:space="preserve">
Defina la programación a cumplir en este trimeste.</t>
        </r>
      </text>
    </comment>
    <comment ref="CD1" authorId="0" shapeId="0">
      <text>
        <r>
          <rPr>
            <b/>
            <sz val="9"/>
            <color rgb="FF000000"/>
            <rFont val="Tahoma"/>
            <family val="2"/>
          </rPr>
          <t>Emma Adriana Ortiz Amezquita:</t>
        </r>
        <r>
          <rPr>
            <sz val="9"/>
            <color rgb="FF000000"/>
            <rFont val="Tahoma"/>
            <family val="2"/>
          </rPr>
          <t xml:space="preserve">
</t>
        </r>
        <r>
          <rPr>
            <sz val="9"/>
            <color rgb="FF000000"/>
            <rFont val="Tahoma"/>
            <family val="2"/>
          </rPr>
          <t>Defina la programación a cumplir en este trimeste.</t>
        </r>
      </text>
    </comment>
    <comment ref="CG1" authorId="0" shapeId="0">
      <text>
        <r>
          <rPr>
            <b/>
            <sz val="9"/>
            <color indexed="81"/>
            <rFont val="Tahoma"/>
            <family val="2"/>
          </rPr>
          <t>Emma Adriana Ortiz Amezquita:</t>
        </r>
        <r>
          <rPr>
            <sz val="9"/>
            <color indexed="81"/>
            <rFont val="Tahoma"/>
            <family val="2"/>
          </rPr>
          <t xml:space="preserve">
Defina la programación a cumplir en este trimeste.</t>
        </r>
      </text>
    </comment>
    <comment ref="CH1" authorId="0" shapeId="0">
      <text>
        <r>
          <rPr>
            <b/>
            <sz val="9"/>
            <color rgb="FF000000"/>
            <rFont val="Tahoma"/>
            <family val="2"/>
          </rPr>
          <t>Emma Adriana Ortiz Amezquita:</t>
        </r>
        <r>
          <rPr>
            <sz val="9"/>
            <color rgb="FF000000"/>
            <rFont val="Tahoma"/>
            <family val="2"/>
          </rPr>
          <t xml:space="preserve">
</t>
        </r>
        <r>
          <rPr>
            <sz val="9"/>
            <color rgb="FF000000"/>
            <rFont val="Tahoma"/>
            <family val="2"/>
          </rPr>
          <t>Defina la programación a cumplir en este trimeste.</t>
        </r>
      </text>
    </comment>
    <comment ref="CK1" authorId="0" shapeId="0">
      <text>
        <r>
          <rPr>
            <b/>
            <sz val="9"/>
            <color indexed="81"/>
            <rFont val="Tahoma"/>
            <family val="2"/>
          </rPr>
          <t>Emma Adriana Ortiz Amezquita:</t>
        </r>
        <r>
          <rPr>
            <sz val="9"/>
            <color indexed="81"/>
            <rFont val="Tahoma"/>
            <family val="2"/>
          </rPr>
          <t xml:space="preserve">
Defina la programación a cumplir en este trimeste.</t>
        </r>
      </text>
    </comment>
    <comment ref="CL1" authorId="0" shapeId="0">
      <text>
        <r>
          <rPr>
            <b/>
            <sz val="9"/>
            <color rgb="FF000000"/>
            <rFont val="Tahoma"/>
            <family val="2"/>
          </rPr>
          <t>Emma Adriana Ortiz Amezquita:</t>
        </r>
        <r>
          <rPr>
            <sz val="9"/>
            <color rgb="FF000000"/>
            <rFont val="Tahoma"/>
            <family val="2"/>
          </rPr>
          <t xml:space="preserve">
</t>
        </r>
        <r>
          <rPr>
            <sz val="9"/>
            <color rgb="FF000000"/>
            <rFont val="Tahoma"/>
            <family val="2"/>
          </rPr>
          <t>Defina la programación a cumplir en este trimeste.</t>
        </r>
      </text>
    </comment>
    <comment ref="F2" authorId="0" shapeId="0">
      <text>
        <r>
          <rPr>
            <b/>
            <sz val="9"/>
            <color indexed="81"/>
            <rFont val="Tahoma"/>
            <family val="2"/>
          </rPr>
          <t>Emma Adriana Ortiz Amezquita:</t>
        </r>
        <r>
          <rPr>
            <sz val="9"/>
            <color indexed="81"/>
            <rFont val="Tahoma"/>
            <family val="2"/>
          </rPr>
          <t xml:space="preserve">
Defina el nombre del indicador.</t>
        </r>
      </text>
    </comment>
    <comment ref="G2" authorId="0" shapeId="0">
      <text>
        <r>
          <rPr>
            <b/>
            <sz val="9"/>
            <color indexed="81"/>
            <rFont val="Tahoma"/>
            <family val="2"/>
          </rPr>
          <t>Emma Adriana Ortiz Amezquita:</t>
        </r>
        <r>
          <rPr>
            <sz val="9"/>
            <color indexed="81"/>
            <rFont val="Tahoma"/>
            <family val="2"/>
          </rPr>
          <t xml:space="preserve">
Describa la fórmula del indicador  acorde a las fichas técnicas existentes.</t>
        </r>
      </text>
    </comment>
    <comment ref="H2" authorId="0" shapeId="0">
      <text>
        <r>
          <rPr>
            <b/>
            <sz val="9"/>
            <color indexed="81"/>
            <rFont val="Tahoma"/>
            <family val="2"/>
          </rPr>
          <t>Emma Adriana Ortiz Amezquita:</t>
        </r>
        <r>
          <rPr>
            <sz val="9"/>
            <color indexed="81"/>
            <rFont val="Tahoma"/>
            <family val="2"/>
          </rPr>
          <t xml:space="preserve">
Defina la unidad de medida.</t>
        </r>
      </text>
    </comment>
    <comment ref="I2" authorId="0" shapeId="0">
      <text>
        <r>
          <rPr>
            <b/>
            <sz val="9"/>
            <color indexed="81"/>
            <rFont val="Tahoma"/>
            <family val="2"/>
          </rPr>
          <t>Emma Adriana Ortiz Amezquita:</t>
        </r>
        <r>
          <rPr>
            <sz val="9"/>
            <color indexed="81"/>
            <rFont val="Tahoma"/>
            <family val="2"/>
          </rPr>
          <t xml:space="preserve">
Defina la línea base en la unidad de medida elegida y para el año 2017.</t>
        </r>
      </text>
    </comment>
  </commentList>
</comments>
</file>

<file path=xl/comments14.xml><?xml version="1.0" encoding="utf-8"?>
<comments xmlns="http://schemas.openxmlformats.org/spreadsheetml/2006/main">
  <authors>
    <author>Emma Adriana Ortiz Amezquita</author>
    <author>usuario</author>
  </authors>
  <commentList>
    <comment ref="A1" authorId="0" shapeId="0">
      <text>
        <r>
          <rPr>
            <b/>
            <sz val="9"/>
            <color indexed="81"/>
            <rFont val="Tahoma"/>
            <family val="2"/>
          </rPr>
          <t>Emma Adriana Ortiz Amezquita:</t>
        </r>
        <r>
          <rPr>
            <sz val="9"/>
            <color indexed="81"/>
            <rFont val="Tahoma"/>
            <family val="2"/>
          </rPr>
          <t xml:space="preserve">
</t>
        </r>
      </text>
    </comment>
    <comment ref="C1" authorId="0" shapeId="0">
      <text>
        <r>
          <rPr>
            <b/>
            <sz val="9"/>
            <color indexed="81"/>
            <rFont val="Tahoma"/>
            <family val="2"/>
          </rPr>
          <t>Emma Adriana Ortiz Amezquita:</t>
        </r>
        <r>
          <rPr>
            <sz val="9"/>
            <color indexed="81"/>
            <rFont val="Tahoma"/>
            <family val="2"/>
          </rPr>
          <t xml:space="preserve">
Identifique su objetivo estratégico institucional, al cual está asociada la meta.</t>
        </r>
      </text>
    </comment>
    <comment ref="E1" authorId="0" shapeId="0">
      <text>
        <r>
          <rPr>
            <b/>
            <sz val="9"/>
            <color rgb="FF000000"/>
            <rFont val="Tahoma"/>
            <family val="2"/>
          </rPr>
          <t>Emma Adriana Ortiz Amezquita:</t>
        </r>
        <r>
          <rPr>
            <sz val="9"/>
            <color rgb="FF000000"/>
            <rFont val="Tahoma"/>
            <family val="2"/>
          </rPr>
          <t xml:space="preserve">
</t>
        </r>
        <r>
          <rPr>
            <sz val="9"/>
            <color rgb="FF000000"/>
            <rFont val="Tahoma"/>
            <family val="2"/>
          </rPr>
          <t>Describa la meta de producto propuesta.</t>
        </r>
      </text>
    </comment>
    <comment ref="K1" authorId="0" shapeId="0">
      <text>
        <r>
          <rPr>
            <b/>
            <sz val="9"/>
            <color rgb="FF000000"/>
            <rFont val="Tahoma"/>
            <family val="2"/>
          </rPr>
          <t>Emma Adriana Ortiz Amezquita:</t>
        </r>
        <r>
          <rPr>
            <sz val="9"/>
            <color rgb="FF000000"/>
            <rFont val="Tahoma"/>
            <family val="2"/>
          </rPr>
          <t xml:space="preserve">
</t>
        </r>
        <r>
          <rPr>
            <sz val="9"/>
            <color rgb="FF000000"/>
            <rFont val="Tahoma"/>
            <family val="2"/>
          </rPr>
          <t>Defina el valor a cumplir en la vigencia: año 2018.</t>
        </r>
      </text>
    </comment>
    <comment ref="BX1" authorId="0" shapeId="0">
      <text>
        <r>
          <rPr>
            <b/>
            <sz val="9"/>
            <color indexed="81"/>
            <rFont val="Tahoma"/>
            <family val="2"/>
          </rPr>
          <t>Emma Adriana Ortiz Amezquita:</t>
        </r>
        <r>
          <rPr>
            <sz val="9"/>
            <color indexed="81"/>
            <rFont val="Tahoma"/>
            <family val="2"/>
          </rPr>
          <t xml:space="preserve">
defina el peso procentual que aporta la actividad al cumplimiento de la meta.</t>
        </r>
      </text>
    </comment>
    <comment ref="BY1" authorId="0" shapeId="0">
      <text>
        <r>
          <rPr>
            <b/>
            <sz val="9"/>
            <color rgb="FF000000"/>
            <rFont val="Tahoma"/>
            <family val="2"/>
          </rPr>
          <t>Emma Adriana Ortiz Amezquita:</t>
        </r>
        <r>
          <rPr>
            <sz val="9"/>
            <color rgb="FF000000"/>
            <rFont val="Tahoma"/>
            <family val="2"/>
          </rPr>
          <t xml:space="preserve">
</t>
        </r>
        <r>
          <rPr>
            <sz val="9"/>
            <color rgb="FF000000"/>
            <rFont val="Tahoma"/>
            <family val="2"/>
          </rPr>
          <t>Defina la programación a cumplir en este trimeste.</t>
        </r>
      </text>
    </comment>
    <comment ref="BZ1" authorId="0" shapeId="0">
      <text>
        <r>
          <rPr>
            <b/>
            <sz val="9"/>
            <color rgb="FF000000"/>
            <rFont val="Tahoma"/>
            <family val="2"/>
          </rPr>
          <t>Emma Adriana Ortiz Amezquita:</t>
        </r>
        <r>
          <rPr>
            <sz val="9"/>
            <color rgb="FF000000"/>
            <rFont val="Tahoma"/>
            <family val="2"/>
          </rPr>
          <t xml:space="preserve">
</t>
        </r>
        <r>
          <rPr>
            <sz val="9"/>
            <color rgb="FF000000"/>
            <rFont val="Tahoma"/>
            <family val="2"/>
          </rPr>
          <t>Defina la programación a cumplir en este trimeste.</t>
        </r>
      </text>
    </comment>
    <comment ref="CC1" authorId="0" shapeId="0">
      <text>
        <r>
          <rPr>
            <b/>
            <sz val="9"/>
            <color indexed="81"/>
            <rFont val="Tahoma"/>
            <family val="2"/>
          </rPr>
          <t>Emma Adriana Ortiz Amezquita:</t>
        </r>
        <r>
          <rPr>
            <sz val="9"/>
            <color indexed="81"/>
            <rFont val="Tahoma"/>
            <family val="2"/>
          </rPr>
          <t xml:space="preserve">
Defina la programación a cumplir en este trimeste.</t>
        </r>
      </text>
    </comment>
    <comment ref="CD1" authorId="0" shapeId="0">
      <text>
        <r>
          <rPr>
            <b/>
            <sz val="9"/>
            <color rgb="FF000000"/>
            <rFont val="Tahoma"/>
            <family val="2"/>
          </rPr>
          <t>Emma Adriana Ortiz Amezquita:</t>
        </r>
        <r>
          <rPr>
            <sz val="9"/>
            <color rgb="FF000000"/>
            <rFont val="Tahoma"/>
            <family val="2"/>
          </rPr>
          <t xml:space="preserve">
</t>
        </r>
        <r>
          <rPr>
            <sz val="9"/>
            <color rgb="FF000000"/>
            <rFont val="Tahoma"/>
            <family val="2"/>
          </rPr>
          <t>Defina la programación a cumplir en este trimeste.</t>
        </r>
      </text>
    </comment>
    <comment ref="CG1" authorId="0" shapeId="0">
      <text>
        <r>
          <rPr>
            <b/>
            <sz val="9"/>
            <color indexed="81"/>
            <rFont val="Tahoma"/>
            <family val="2"/>
          </rPr>
          <t>Emma Adriana Ortiz Amezquita:</t>
        </r>
        <r>
          <rPr>
            <sz val="9"/>
            <color indexed="81"/>
            <rFont val="Tahoma"/>
            <family val="2"/>
          </rPr>
          <t xml:space="preserve">
Defina la programación a cumplir en este trimeste.</t>
        </r>
      </text>
    </comment>
    <comment ref="CH1" authorId="0" shapeId="0">
      <text>
        <r>
          <rPr>
            <b/>
            <sz val="9"/>
            <color rgb="FF000000"/>
            <rFont val="Tahoma"/>
            <family val="2"/>
          </rPr>
          <t>Emma Adriana Ortiz Amezquita:</t>
        </r>
        <r>
          <rPr>
            <sz val="9"/>
            <color rgb="FF000000"/>
            <rFont val="Tahoma"/>
            <family val="2"/>
          </rPr>
          <t xml:space="preserve">
</t>
        </r>
        <r>
          <rPr>
            <sz val="9"/>
            <color rgb="FF000000"/>
            <rFont val="Tahoma"/>
            <family val="2"/>
          </rPr>
          <t>Defina la programación a cumplir en este trimeste.</t>
        </r>
      </text>
    </comment>
    <comment ref="CK1" authorId="0" shapeId="0">
      <text>
        <r>
          <rPr>
            <b/>
            <sz val="9"/>
            <color rgb="FF000000"/>
            <rFont val="Tahoma"/>
            <family val="2"/>
          </rPr>
          <t>Emma Adriana Ortiz Amezquita:</t>
        </r>
        <r>
          <rPr>
            <sz val="9"/>
            <color rgb="FF000000"/>
            <rFont val="Tahoma"/>
            <family val="2"/>
          </rPr>
          <t xml:space="preserve">
</t>
        </r>
        <r>
          <rPr>
            <sz val="9"/>
            <color rgb="FF000000"/>
            <rFont val="Tahoma"/>
            <family val="2"/>
          </rPr>
          <t>Defina la programación a cumplir en este trimeste.</t>
        </r>
      </text>
    </comment>
    <comment ref="CL1" authorId="0" shapeId="0">
      <text>
        <r>
          <rPr>
            <b/>
            <sz val="9"/>
            <color rgb="FF000000"/>
            <rFont val="Tahoma"/>
            <family val="2"/>
          </rPr>
          <t>Emma Adriana Ortiz Amezquita:</t>
        </r>
        <r>
          <rPr>
            <sz val="9"/>
            <color rgb="FF000000"/>
            <rFont val="Tahoma"/>
            <family val="2"/>
          </rPr>
          <t xml:space="preserve">
</t>
        </r>
        <r>
          <rPr>
            <sz val="9"/>
            <color rgb="FF000000"/>
            <rFont val="Tahoma"/>
            <family val="2"/>
          </rPr>
          <t>Defina la programación a cumplir en este trimeste.</t>
        </r>
      </text>
    </comment>
    <comment ref="F2" authorId="0" shapeId="0">
      <text>
        <r>
          <rPr>
            <b/>
            <sz val="9"/>
            <color rgb="FF000000"/>
            <rFont val="Tahoma"/>
            <family val="2"/>
          </rPr>
          <t>Emma Adriana Ortiz Amezquita:</t>
        </r>
        <r>
          <rPr>
            <sz val="9"/>
            <color rgb="FF000000"/>
            <rFont val="Tahoma"/>
            <family val="2"/>
          </rPr>
          <t xml:space="preserve">
</t>
        </r>
        <r>
          <rPr>
            <sz val="9"/>
            <color rgb="FF000000"/>
            <rFont val="Tahoma"/>
            <family val="2"/>
          </rPr>
          <t>Defina el nombre del indicador.</t>
        </r>
      </text>
    </comment>
    <comment ref="G2" authorId="0" shapeId="0">
      <text>
        <r>
          <rPr>
            <b/>
            <sz val="9"/>
            <color rgb="FF000000"/>
            <rFont val="Tahoma"/>
            <family val="2"/>
          </rPr>
          <t>Emma Adriana Ortiz Amezquita:</t>
        </r>
        <r>
          <rPr>
            <sz val="9"/>
            <color rgb="FF000000"/>
            <rFont val="Tahoma"/>
            <family val="2"/>
          </rPr>
          <t xml:space="preserve">
</t>
        </r>
        <r>
          <rPr>
            <sz val="9"/>
            <color rgb="FF000000"/>
            <rFont val="Tahoma"/>
            <family val="2"/>
          </rPr>
          <t>Describa la fórmula del indicador  acorde a las fichas técnicas existentes.</t>
        </r>
      </text>
    </comment>
    <comment ref="H2" authorId="0" shapeId="0">
      <text>
        <r>
          <rPr>
            <b/>
            <sz val="9"/>
            <color indexed="81"/>
            <rFont val="Tahoma"/>
            <family val="2"/>
          </rPr>
          <t>Emma Adriana Ortiz Amezquita:</t>
        </r>
        <r>
          <rPr>
            <sz val="9"/>
            <color indexed="81"/>
            <rFont val="Tahoma"/>
            <family val="2"/>
          </rPr>
          <t xml:space="preserve">
Defina la unidad de medida.</t>
        </r>
      </text>
    </comment>
    <comment ref="I2" authorId="0" shapeId="0">
      <text>
        <r>
          <rPr>
            <b/>
            <sz val="9"/>
            <color indexed="81"/>
            <rFont val="Tahoma"/>
            <family val="2"/>
          </rPr>
          <t>Emma Adriana Ortiz Amezquita:</t>
        </r>
        <r>
          <rPr>
            <sz val="9"/>
            <color indexed="81"/>
            <rFont val="Tahoma"/>
            <family val="2"/>
          </rPr>
          <t xml:space="preserve">
Defina la línea base en la unidad de medida elegida y para el año 2017.</t>
        </r>
      </text>
    </comment>
    <comment ref="BW13" authorId="1" shapeId="0">
      <text>
        <r>
          <rPr>
            <b/>
            <sz val="9"/>
            <color indexed="81"/>
            <rFont val="Tahoma"/>
            <family val="2"/>
          </rPr>
          <t>verificar objetivos, con la politica</t>
        </r>
      </text>
    </comment>
  </commentList>
</comments>
</file>

<file path=xl/comments2.xml><?xml version="1.0" encoding="utf-8"?>
<comments xmlns="http://schemas.openxmlformats.org/spreadsheetml/2006/main">
  <authors>
    <author>Emma Adriana Ortiz Amezquita</author>
    <author>Carolina Soto Guzman</author>
  </authors>
  <commentList>
    <comment ref="A8" authorId="0" shapeId="0">
      <text>
        <r>
          <rPr>
            <b/>
            <sz val="9"/>
            <color indexed="81"/>
            <rFont val="Tahoma"/>
            <family val="2"/>
          </rPr>
          <t>Emma Adriana Ortiz Amezquita:</t>
        </r>
        <r>
          <rPr>
            <sz val="9"/>
            <color indexed="81"/>
            <rFont val="Tahoma"/>
            <family val="2"/>
          </rPr>
          <t xml:space="preserve">
</t>
        </r>
      </text>
    </comment>
    <comment ref="B8" authorId="0" shapeId="0">
      <text>
        <r>
          <rPr>
            <b/>
            <sz val="9"/>
            <color indexed="81"/>
            <rFont val="Tahoma"/>
            <family val="2"/>
          </rPr>
          <t>Emma Adriana Ortiz Amezquita:</t>
        </r>
        <r>
          <rPr>
            <sz val="9"/>
            <color indexed="81"/>
            <rFont val="Tahoma"/>
            <family val="2"/>
          </rPr>
          <t xml:space="preserve">
Identifique su objetivo estratégico institucional, al cual está asociada la meta.</t>
        </r>
      </text>
    </comment>
    <comment ref="D8" authorId="0" shapeId="0">
      <text>
        <r>
          <rPr>
            <b/>
            <sz val="9"/>
            <color indexed="81"/>
            <rFont val="Tahoma"/>
            <family val="2"/>
          </rPr>
          <t>Emma Adriana Ortiz Amezquita:</t>
        </r>
        <r>
          <rPr>
            <sz val="9"/>
            <color indexed="81"/>
            <rFont val="Tahoma"/>
            <family val="2"/>
          </rPr>
          <t xml:space="preserve">
Describa la meta de producto propuesta.</t>
        </r>
      </text>
    </comment>
    <comment ref="J8" authorId="0" shapeId="0">
      <text>
        <r>
          <rPr>
            <b/>
            <sz val="9"/>
            <color indexed="81"/>
            <rFont val="Tahoma"/>
            <family val="2"/>
          </rPr>
          <t>Emma Adriana Ortiz Amezquita:</t>
        </r>
        <r>
          <rPr>
            <sz val="9"/>
            <color indexed="81"/>
            <rFont val="Tahoma"/>
            <family val="2"/>
          </rPr>
          <t xml:space="preserve">
Defina el valor a cumplir en la vigencia: año 2018.</t>
        </r>
      </text>
    </comment>
    <comment ref="Q8" authorId="1" shapeId="0">
      <text>
        <r>
          <rPr>
            <b/>
            <sz val="9"/>
            <color indexed="81"/>
            <rFont val="Tahoma"/>
            <family val="2"/>
          </rPr>
          <t xml:space="preserve">Planes Hospitales: </t>
        </r>
        <r>
          <rPr>
            <sz val="9"/>
            <color indexed="81"/>
            <rFont val="Tahoma"/>
            <family val="2"/>
          </rPr>
          <t xml:space="preserve">Cuánto ha avanzado en el cumplimiento de la meta   de producto de 0 a  100 % </t>
        </r>
        <r>
          <rPr>
            <sz val="9"/>
            <color indexed="81"/>
            <rFont val="Tahoma"/>
            <family val="2"/>
          </rPr>
          <t xml:space="preserve">
</t>
        </r>
      </text>
    </comment>
    <comment ref="T8" authorId="0" shapeId="0">
      <text>
        <r>
          <rPr>
            <b/>
            <sz val="9"/>
            <color indexed="81"/>
            <rFont val="Tahoma"/>
            <family val="2"/>
          </rPr>
          <t>Emma Adriana Ortiz Amezquita:</t>
        </r>
        <r>
          <rPr>
            <sz val="9"/>
            <color indexed="81"/>
            <rFont val="Tahoma"/>
            <family val="2"/>
          </rPr>
          <t xml:space="preserve">
defina el peso procentual que aporta la actividad al cumplimiento de la meta.</t>
        </r>
      </text>
    </comment>
    <comment ref="U8" authorId="0" shapeId="0">
      <text>
        <r>
          <rPr>
            <b/>
            <sz val="9"/>
            <color indexed="81"/>
            <rFont val="Tahoma"/>
            <family val="2"/>
          </rPr>
          <t>Emma Adriana Ortiz Amezquita:</t>
        </r>
        <r>
          <rPr>
            <sz val="9"/>
            <color indexed="81"/>
            <rFont val="Tahoma"/>
            <family val="2"/>
          </rPr>
          <t xml:space="preserve">
Defina la programación a cumplir en este trimeste.</t>
        </r>
      </text>
    </comment>
    <comment ref="V8" authorId="0" shapeId="0">
      <text>
        <r>
          <rPr>
            <b/>
            <sz val="9"/>
            <color indexed="81"/>
            <rFont val="Tahoma"/>
            <family val="2"/>
          </rPr>
          <t>Emma Adriana Ortiz Amezquita:</t>
        </r>
        <r>
          <rPr>
            <sz val="9"/>
            <color indexed="81"/>
            <rFont val="Tahoma"/>
            <family val="2"/>
          </rPr>
          <t xml:space="preserve">
Defina la programación a cumplir en este trimeste.</t>
        </r>
      </text>
    </comment>
    <comment ref="W8" authorId="0" shapeId="0">
      <text>
        <r>
          <rPr>
            <b/>
            <sz val="9"/>
            <color indexed="81"/>
            <rFont val="Tahoma"/>
            <family val="2"/>
          </rPr>
          <t>Emma Adriana Ortiz Amezquita:</t>
        </r>
        <r>
          <rPr>
            <sz val="9"/>
            <color indexed="81"/>
            <rFont val="Tahoma"/>
            <family val="2"/>
          </rPr>
          <t xml:space="preserve">
Defina la programación a cumplir en este trimeste.</t>
        </r>
      </text>
    </comment>
    <comment ref="X8" authorId="0" shapeId="0">
      <text>
        <r>
          <rPr>
            <b/>
            <sz val="9"/>
            <color indexed="81"/>
            <rFont val="Tahoma"/>
            <family val="2"/>
          </rPr>
          <t>Emma Adriana Ortiz Amezquita:</t>
        </r>
        <r>
          <rPr>
            <sz val="9"/>
            <color indexed="81"/>
            <rFont val="Tahoma"/>
            <family val="2"/>
          </rPr>
          <t xml:space="preserve">
Defina la programación a cumplir en este trimeste.</t>
        </r>
      </text>
    </comment>
    <comment ref="E9" authorId="0" shapeId="0">
      <text>
        <r>
          <rPr>
            <b/>
            <sz val="9"/>
            <color indexed="81"/>
            <rFont val="Tahoma"/>
            <family val="2"/>
          </rPr>
          <t>Emma Adriana Ortiz Amezquita:</t>
        </r>
        <r>
          <rPr>
            <sz val="9"/>
            <color indexed="81"/>
            <rFont val="Tahoma"/>
            <family val="2"/>
          </rPr>
          <t xml:space="preserve">
Defina el nombre del indicador.</t>
        </r>
      </text>
    </comment>
    <comment ref="F9" authorId="0" shapeId="0">
      <text>
        <r>
          <rPr>
            <b/>
            <sz val="9"/>
            <color indexed="81"/>
            <rFont val="Tahoma"/>
            <family val="2"/>
          </rPr>
          <t>Emma Adriana Ortiz Amezquita:</t>
        </r>
        <r>
          <rPr>
            <sz val="9"/>
            <color indexed="81"/>
            <rFont val="Tahoma"/>
            <family val="2"/>
          </rPr>
          <t xml:space="preserve">
Describa la fórmula del indicador  acorde a las fichas técnicas existentes.</t>
        </r>
      </text>
    </comment>
    <comment ref="G9" authorId="0" shapeId="0">
      <text>
        <r>
          <rPr>
            <b/>
            <sz val="9"/>
            <color indexed="81"/>
            <rFont val="Tahoma"/>
            <family val="2"/>
          </rPr>
          <t>Emma Adriana Ortiz Amezquita:</t>
        </r>
        <r>
          <rPr>
            <sz val="9"/>
            <color indexed="81"/>
            <rFont val="Tahoma"/>
            <family val="2"/>
          </rPr>
          <t xml:space="preserve">
Defina la unidad de medida.</t>
        </r>
      </text>
    </comment>
    <comment ref="H9" authorId="0" shapeId="0">
      <text>
        <r>
          <rPr>
            <b/>
            <sz val="9"/>
            <color indexed="81"/>
            <rFont val="Tahoma"/>
            <family val="2"/>
          </rPr>
          <t>Emma Adriana Ortiz Amezquita:</t>
        </r>
        <r>
          <rPr>
            <sz val="9"/>
            <color indexed="81"/>
            <rFont val="Tahoma"/>
            <family val="2"/>
          </rPr>
          <t xml:space="preserve">
Defina la línea base en la unidad de medida elegida y para el año 2017.</t>
        </r>
      </text>
    </comment>
  </commentList>
</comments>
</file>

<file path=xl/comments3.xml><?xml version="1.0" encoding="utf-8"?>
<comments xmlns="http://schemas.openxmlformats.org/spreadsheetml/2006/main">
  <authors>
    <author>Emma Adriana Ortiz Amezquita</author>
    <author>Usuario de Microsoft Office</author>
    <author>HP</author>
    <author>sistemas</author>
    <author>usuario</author>
  </authors>
  <commentList>
    <comment ref="A1" authorId="0" shapeId="0">
      <text>
        <r>
          <rPr>
            <b/>
            <sz val="9"/>
            <color indexed="81"/>
            <rFont val="Tahoma"/>
            <family val="2"/>
          </rPr>
          <t>Emma Adriana Ortiz Amezquita:</t>
        </r>
        <r>
          <rPr>
            <sz val="9"/>
            <color indexed="81"/>
            <rFont val="Tahoma"/>
            <family val="2"/>
          </rPr>
          <t xml:space="preserve">
</t>
        </r>
      </text>
    </comment>
    <comment ref="C1" authorId="0" shapeId="0">
      <text>
        <r>
          <rPr>
            <b/>
            <sz val="9"/>
            <color indexed="81"/>
            <rFont val="Tahoma"/>
            <family val="2"/>
          </rPr>
          <t>Emma Adriana Ortiz Amezquita:</t>
        </r>
        <r>
          <rPr>
            <sz val="9"/>
            <color indexed="81"/>
            <rFont val="Tahoma"/>
            <family val="2"/>
          </rPr>
          <t xml:space="preserve">
Identifique su objetivo estratégico institucional, al cual está asociada la meta.</t>
        </r>
      </text>
    </comment>
    <comment ref="G1" authorId="0" shapeId="0">
      <text>
        <r>
          <rPr>
            <b/>
            <sz val="9"/>
            <color rgb="FF000000"/>
            <rFont val="Tahoma"/>
            <family val="2"/>
          </rPr>
          <t>Emma Adriana Ortiz Amezquita:</t>
        </r>
        <r>
          <rPr>
            <sz val="9"/>
            <color rgb="FF000000"/>
            <rFont val="Tahoma"/>
            <family val="2"/>
          </rPr>
          <t xml:space="preserve">
</t>
        </r>
        <r>
          <rPr>
            <sz val="9"/>
            <color rgb="FF000000"/>
            <rFont val="Tahoma"/>
            <family val="2"/>
          </rPr>
          <t>Describa la meta de producto propuesta.</t>
        </r>
      </text>
    </comment>
    <comment ref="M1" authorId="0" shapeId="0">
      <text>
        <r>
          <rPr>
            <b/>
            <sz val="9"/>
            <color indexed="81"/>
            <rFont val="Tahoma"/>
            <family val="2"/>
          </rPr>
          <t>Emma Adriana Ortiz Amezquita:</t>
        </r>
        <r>
          <rPr>
            <sz val="9"/>
            <color indexed="81"/>
            <rFont val="Tahoma"/>
            <family val="2"/>
          </rPr>
          <t xml:space="preserve">
Defina el valor a cumplir en la vigencia: año 2018.</t>
        </r>
      </text>
    </comment>
    <comment ref="BZ1" authorId="0" shapeId="0">
      <text>
        <r>
          <rPr>
            <b/>
            <sz val="9"/>
            <color indexed="81"/>
            <rFont val="Tahoma"/>
            <family val="2"/>
          </rPr>
          <t>Emma Adriana Ortiz Amezquita:</t>
        </r>
        <r>
          <rPr>
            <sz val="9"/>
            <color indexed="81"/>
            <rFont val="Tahoma"/>
            <family val="2"/>
          </rPr>
          <t xml:space="preserve">
defina el peso procentual que aporta la actividad al cumplimiento de la meta.</t>
        </r>
      </text>
    </comment>
    <comment ref="CA1" authorId="0" shapeId="0">
      <text>
        <r>
          <rPr>
            <b/>
            <sz val="9"/>
            <color rgb="FF000000"/>
            <rFont val="Tahoma"/>
            <family val="2"/>
          </rPr>
          <t>Emma Adriana Ortiz Amezquita:</t>
        </r>
        <r>
          <rPr>
            <sz val="9"/>
            <color rgb="FF000000"/>
            <rFont val="Tahoma"/>
            <family val="2"/>
          </rPr>
          <t xml:space="preserve">
</t>
        </r>
        <r>
          <rPr>
            <sz val="9"/>
            <color rgb="FF000000"/>
            <rFont val="Tahoma"/>
            <family val="2"/>
          </rPr>
          <t>Defina la programación a cumplir en este trimeste.</t>
        </r>
      </text>
    </comment>
    <comment ref="CD1" authorId="0" shapeId="0">
      <text>
        <r>
          <rPr>
            <b/>
            <sz val="9"/>
            <color rgb="FF000000"/>
            <rFont val="Tahoma"/>
            <family val="2"/>
          </rPr>
          <t>Emma Adriana Ortiz Amezquita:</t>
        </r>
        <r>
          <rPr>
            <sz val="9"/>
            <color rgb="FF000000"/>
            <rFont val="Tahoma"/>
            <family val="2"/>
          </rPr>
          <t xml:space="preserve">
</t>
        </r>
        <r>
          <rPr>
            <sz val="9"/>
            <color rgb="FF000000"/>
            <rFont val="Tahoma"/>
            <family val="2"/>
          </rPr>
          <t>Defina la programación a cumplir en este trimeste.</t>
        </r>
      </text>
    </comment>
    <comment ref="CG1" authorId="0" shapeId="0">
      <text>
        <r>
          <rPr>
            <b/>
            <sz val="9"/>
            <color rgb="FF000000"/>
            <rFont val="Tahoma"/>
            <family val="2"/>
          </rPr>
          <t>Emma Adriana Ortiz Amezquita:</t>
        </r>
        <r>
          <rPr>
            <sz val="9"/>
            <color rgb="FF000000"/>
            <rFont val="Tahoma"/>
            <family val="2"/>
          </rPr>
          <t xml:space="preserve">
</t>
        </r>
        <r>
          <rPr>
            <sz val="9"/>
            <color rgb="FF000000"/>
            <rFont val="Tahoma"/>
            <family val="2"/>
          </rPr>
          <t>Defina la programación a cumplir en este trimeste.</t>
        </r>
      </text>
    </comment>
    <comment ref="CJ1" authorId="0" shapeId="0">
      <text>
        <r>
          <rPr>
            <b/>
            <sz val="9"/>
            <color rgb="FF000000"/>
            <rFont val="Tahoma"/>
            <family val="2"/>
          </rPr>
          <t>Emma Adriana Ortiz Amezquita:</t>
        </r>
        <r>
          <rPr>
            <sz val="9"/>
            <color rgb="FF000000"/>
            <rFont val="Tahoma"/>
            <family val="2"/>
          </rPr>
          <t xml:space="preserve">
</t>
        </r>
        <r>
          <rPr>
            <sz val="9"/>
            <color rgb="FF000000"/>
            <rFont val="Tahoma"/>
            <family val="2"/>
          </rPr>
          <t>Defina la programación a cumplir en este trimeste.</t>
        </r>
      </text>
    </comment>
    <comment ref="H2" authorId="0" shapeId="0">
      <text>
        <r>
          <rPr>
            <b/>
            <sz val="9"/>
            <color indexed="81"/>
            <rFont val="Tahoma"/>
            <family val="2"/>
          </rPr>
          <t>Emma Adriana Ortiz Amezquita:</t>
        </r>
        <r>
          <rPr>
            <sz val="9"/>
            <color indexed="81"/>
            <rFont val="Tahoma"/>
            <family val="2"/>
          </rPr>
          <t xml:space="preserve">
Defina el nombre del indicador.</t>
        </r>
      </text>
    </comment>
    <comment ref="I2" authorId="0" shapeId="0">
      <text>
        <r>
          <rPr>
            <b/>
            <sz val="9"/>
            <color indexed="81"/>
            <rFont val="Tahoma"/>
            <family val="2"/>
          </rPr>
          <t>Emma Adriana Ortiz Amezquita:</t>
        </r>
        <r>
          <rPr>
            <sz val="9"/>
            <color indexed="81"/>
            <rFont val="Tahoma"/>
            <family val="2"/>
          </rPr>
          <t xml:space="preserve">
Describa la fórmula del indicador  acorde a las fichas técnicas existentes.</t>
        </r>
      </text>
    </comment>
    <comment ref="J2" authorId="0" shapeId="0">
      <text>
        <r>
          <rPr>
            <b/>
            <sz val="9"/>
            <color rgb="FF000000"/>
            <rFont val="Tahoma"/>
            <family val="2"/>
          </rPr>
          <t>Emma Adriana Ortiz Amezquita:</t>
        </r>
        <r>
          <rPr>
            <sz val="9"/>
            <color rgb="FF000000"/>
            <rFont val="Tahoma"/>
            <family val="2"/>
          </rPr>
          <t xml:space="preserve">
</t>
        </r>
        <r>
          <rPr>
            <sz val="9"/>
            <color rgb="FF000000"/>
            <rFont val="Tahoma"/>
            <family val="2"/>
          </rPr>
          <t>Defina la unidad de medida.</t>
        </r>
      </text>
    </comment>
    <comment ref="K2" authorId="0" shapeId="0">
      <text>
        <r>
          <rPr>
            <b/>
            <sz val="9"/>
            <color indexed="81"/>
            <rFont val="Tahoma"/>
            <family val="2"/>
          </rPr>
          <t>Emma Adriana Ortiz Amezquita:</t>
        </r>
        <r>
          <rPr>
            <sz val="9"/>
            <color indexed="81"/>
            <rFont val="Tahoma"/>
            <family val="2"/>
          </rPr>
          <t xml:space="preserve">
Defina la línea base en la unidad de medida elegida y para el año 2017.</t>
        </r>
      </text>
    </comment>
    <comment ref="K9" authorId="1" shapeId="0">
      <text>
        <r>
          <rPr>
            <b/>
            <sz val="10"/>
            <color rgb="FF000000"/>
            <rFont val="Calibri"/>
            <family val="2"/>
          </rPr>
          <t xml:space="preserve">Usuario de Microsoft Office:
</t>
        </r>
        <r>
          <rPr>
            <b/>
            <sz val="10"/>
            <color rgb="FF000000"/>
            <rFont val="Calibri"/>
            <family val="2"/>
          </rPr>
          <t xml:space="preserve">
</t>
        </r>
        <r>
          <rPr>
            <b/>
            <sz val="10"/>
            <color rgb="FF000000"/>
            <rFont val="Calibri"/>
            <family val="2"/>
          </rPr>
          <t xml:space="preserve">envio de consumo promedio de aires nuevos + consumo de l año anterior
</t>
        </r>
      </text>
    </comment>
    <comment ref="M9" authorId="2" shapeId="0">
      <text>
        <r>
          <rPr>
            <b/>
            <sz val="9"/>
            <color rgb="FF000000"/>
            <rFont val="Tahoma"/>
            <family val="2"/>
          </rPr>
          <t>HP:</t>
        </r>
        <r>
          <rPr>
            <sz val="9"/>
            <color rgb="FF000000"/>
            <rFont val="Tahoma"/>
            <family val="2"/>
          </rPr>
          <t xml:space="preserve">
</t>
        </r>
        <r>
          <rPr>
            <sz val="9"/>
            <color rgb="FF000000"/>
            <rFont val="Tahoma"/>
            <family val="2"/>
          </rPr>
          <t xml:space="preserve">Se estima como Màximo un aumento del 20% del consumo. 
</t>
        </r>
        <r>
          <rPr>
            <sz val="9"/>
            <color rgb="FF000000"/>
            <rFont val="Tahoma"/>
            <family val="2"/>
          </rPr>
          <t xml:space="preserve">¿Porqué?: Desde Finales del año 2018 a lo que va del año, se han instalado 16 Nuevos Aires Acondicionados, en total ya se cuentan con 37 equipos. Esto se hizo por razones de Bienestar tanto para los suarios como colaboradores de la institución debido a las altas temperaturas del municipio de Villeta. Se tiene un proyecto de instalación de una torre de almacenamiento de oxigeno (La recarga de esta torre implicaria un gran consumo energético). </t>
        </r>
      </text>
    </comment>
    <comment ref="K13" authorId="2" shapeId="0">
      <text>
        <r>
          <rPr>
            <b/>
            <sz val="9"/>
            <color rgb="FF000000"/>
            <rFont val="Tahoma"/>
            <family val="2"/>
          </rPr>
          <t>HP:</t>
        </r>
        <r>
          <rPr>
            <sz val="9"/>
            <color rgb="FF000000"/>
            <rFont val="Tahoma"/>
            <family val="2"/>
          </rPr>
          <t xml:space="preserve">
</t>
        </r>
        <r>
          <rPr>
            <sz val="9"/>
            <color rgb="FF000000"/>
            <rFont val="Tahoma"/>
            <family val="2"/>
          </rPr>
          <t xml:space="preserve">El peso de cada resma no es de 9,08 Kg. Las resmas de Oficio pesan 1 kg y las de Oficio 1.5 Kg. 
</t>
        </r>
        <r>
          <rPr>
            <sz val="9"/>
            <color rgb="FF000000"/>
            <rFont val="Tahoma"/>
            <family val="2"/>
          </rPr>
          <t>Para el año 2018 se consumieron 2481 Resmas de carta y 110 de Oficio.</t>
        </r>
      </text>
    </comment>
    <comment ref="P13" authorId="2" shapeId="0">
      <text>
        <r>
          <rPr>
            <b/>
            <sz val="9"/>
            <color rgb="FF000000"/>
            <rFont val="Tahoma"/>
            <family val="2"/>
          </rPr>
          <t>HP:</t>
        </r>
        <r>
          <rPr>
            <sz val="9"/>
            <color rgb="FF000000"/>
            <rFont val="Tahoma"/>
            <family val="2"/>
          </rPr>
          <t xml:space="preserve">
</t>
        </r>
        <r>
          <rPr>
            <sz val="9"/>
            <color rgb="FF000000"/>
            <rFont val="Tahoma"/>
            <family val="2"/>
          </rPr>
          <t>136 Resmas de Carta + 7 de Oficio</t>
        </r>
      </text>
    </comment>
    <comment ref="S13" authorId="2" shapeId="0">
      <text>
        <r>
          <rPr>
            <b/>
            <sz val="9"/>
            <color rgb="FF000000"/>
            <rFont val="Tahoma"/>
            <family val="2"/>
          </rPr>
          <t>HP:</t>
        </r>
        <r>
          <rPr>
            <sz val="9"/>
            <color rgb="FF000000"/>
            <rFont val="Tahoma"/>
            <family val="2"/>
          </rPr>
          <t xml:space="preserve">
</t>
        </r>
        <r>
          <rPr>
            <sz val="9"/>
            <color rgb="FF000000"/>
            <rFont val="Tahoma"/>
            <family val="2"/>
          </rPr>
          <t>152 Resmas de Carta + 5 de Oficio</t>
        </r>
      </text>
    </comment>
    <comment ref="V13" authorId="2" shapeId="0">
      <text>
        <r>
          <rPr>
            <b/>
            <sz val="9"/>
            <color rgb="FF000000"/>
            <rFont val="Tahoma"/>
            <family val="2"/>
          </rPr>
          <t>HP:</t>
        </r>
        <r>
          <rPr>
            <sz val="9"/>
            <color rgb="FF000000"/>
            <rFont val="Tahoma"/>
            <family val="2"/>
          </rPr>
          <t xml:space="preserve">
</t>
        </r>
        <r>
          <rPr>
            <sz val="9"/>
            <color rgb="FF000000"/>
            <rFont val="Tahoma"/>
            <family val="2"/>
          </rPr>
          <t>191 Resmas de Carta + 6 de Oficio</t>
        </r>
      </text>
    </comment>
    <comment ref="G17" authorId="3" shapeId="0">
      <text>
        <r>
          <rPr>
            <b/>
            <sz val="9"/>
            <color rgb="FF000000"/>
            <rFont val="Tahoma"/>
            <family val="2"/>
          </rPr>
          <t>BASES DE DATOS REPORATDOS A LA SECRETARIA DE SALUD A LAS ATENCINES DE PYD</t>
        </r>
        <r>
          <rPr>
            <sz val="9"/>
            <color rgb="FF000000"/>
            <rFont val="Tahoma"/>
            <family val="2"/>
          </rPr>
          <t xml:space="preserve">
</t>
        </r>
      </text>
    </comment>
    <comment ref="BY17" authorId="3" shapeId="0">
      <text>
        <r>
          <rPr>
            <sz val="9"/>
            <color rgb="FF000000"/>
            <rFont val="Tahoma"/>
            <family val="2"/>
          </rPr>
          <t xml:space="preserve">-se debe solicitar la base de RIPS de archivo AC y AP y realizar comparativo vs produccion entregada por profesionales de odotologia (o planilla de atencines con relacionde factura frente a registro entregado por profesionales)
</t>
        </r>
        <r>
          <rPr>
            <sz val="9"/>
            <color rgb="FF000000"/>
            <rFont val="Tahoma"/>
            <family val="2"/>
          </rPr>
          <t xml:space="preserve">-para captacion de primera infacia se debe filtrar pacientes de infancia para captura de nuevos pacientes  para el desarrollo de actividad
</t>
        </r>
      </text>
    </comment>
    <comment ref="BY18" authorId="3" shapeId="0">
      <text>
        <r>
          <rPr>
            <sz val="9"/>
            <color rgb="FF000000"/>
            <rFont val="Tahoma"/>
            <family val="2"/>
          </rPr>
          <t xml:space="preserve">-se debe solicitar la base de RIPS de archivo AC y AP y realizar comparativo vs produccion entregada por profesionales de odotologia (o planilla de atencines con relacionde factura frente a registro entregado por profesionales)
</t>
        </r>
        <r>
          <rPr>
            <sz val="9"/>
            <color rgb="FF000000"/>
            <rFont val="Tahoma"/>
            <family val="2"/>
          </rPr>
          <t xml:space="preserve">-para captacion de primera infacia se debe filtrar pacientes de infancia para captura de nuevos pacientes  para el desarrollo de actividad
</t>
        </r>
      </text>
    </comment>
    <comment ref="BY25" authorId="4" shapeId="0">
      <text>
        <r>
          <rPr>
            <b/>
            <sz val="9"/>
            <color indexed="81"/>
            <rFont val="Tahoma"/>
            <family val="2"/>
          </rPr>
          <t>test de findrisch se maneja</t>
        </r>
      </text>
    </comment>
    <comment ref="BY28" authorId="4" shapeId="0">
      <text>
        <r>
          <rPr>
            <sz val="9"/>
            <color rgb="FF000000"/>
            <rFont val="Tahoma"/>
            <family val="2"/>
          </rPr>
          <t xml:space="preserve">fortalecimiento por grupos extramurales
</t>
        </r>
      </text>
    </comment>
    <comment ref="BY84" authorId="4" shapeId="0">
      <text>
        <r>
          <rPr>
            <b/>
            <sz val="9"/>
            <color indexed="81"/>
            <rFont val="Tahoma"/>
            <family val="2"/>
          </rPr>
          <t>verificar objetivos, con la politica</t>
        </r>
      </text>
    </comment>
  </commentList>
</comments>
</file>

<file path=xl/comments4.xml><?xml version="1.0" encoding="utf-8"?>
<comments xmlns="http://schemas.openxmlformats.org/spreadsheetml/2006/main">
  <authors>
    <author>Emma Adriana Ortiz Amezquita</author>
    <author>luis alfonso rozo escobar</author>
    <author>Carolina Sanchez</author>
  </authors>
  <commentList>
    <comment ref="A2" authorId="0" shapeId="0">
      <text>
        <r>
          <rPr>
            <b/>
            <sz val="9"/>
            <color indexed="81"/>
            <rFont val="Tahoma"/>
            <family val="2"/>
          </rPr>
          <t>Emma Adriana Ortiz Amezquita:</t>
        </r>
        <r>
          <rPr>
            <sz val="9"/>
            <color indexed="81"/>
            <rFont val="Tahoma"/>
            <family val="2"/>
          </rPr>
          <t xml:space="preserve">
</t>
        </r>
      </text>
    </comment>
    <comment ref="B2" authorId="0" shapeId="0">
      <text>
        <r>
          <rPr>
            <b/>
            <sz val="9"/>
            <color rgb="FF000000"/>
            <rFont val="Tahoma"/>
            <family val="2"/>
          </rPr>
          <t>Emma Adriana Ortiz Amezquita:</t>
        </r>
        <r>
          <rPr>
            <sz val="9"/>
            <color rgb="FF000000"/>
            <rFont val="Tahoma"/>
            <family val="2"/>
          </rPr>
          <t xml:space="preserve">
</t>
        </r>
      </text>
    </comment>
    <comment ref="C2" authorId="0" shapeId="0">
      <text>
        <r>
          <rPr>
            <b/>
            <sz val="9"/>
            <color indexed="81"/>
            <rFont val="Tahoma"/>
            <family val="2"/>
          </rPr>
          <t>Emma Adriana Ortiz Amezquita:</t>
        </r>
        <r>
          <rPr>
            <sz val="9"/>
            <color indexed="81"/>
            <rFont val="Tahoma"/>
            <family val="2"/>
          </rPr>
          <t xml:space="preserve">
Identifique su objetivo estratégico institucional, al cual está asociada la meta.</t>
        </r>
      </text>
    </comment>
    <comment ref="E2" authorId="0" shapeId="0">
      <text>
        <r>
          <rPr>
            <b/>
            <sz val="9"/>
            <color rgb="FF000000"/>
            <rFont val="Tahoma"/>
            <family val="2"/>
          </rPr>
          <t>Emma Adriana Ortiz Amezquita:</t>
        </r>
        <r>
          <rPr>
            <sz val="9"/>
            <color rgb="FF000000"/>
            <rFont val="Tahoma"/>
            <family val="2"/>
          </rPr>
          <t xml:space="preserve">
</t>
        </r>
        <r>
          <rPr>
            <sz val="9"/>
            <color rgb="FF000000"/>
            <rFont val="Tahoma"/>
            <family val="2"/>
          </rPr>
          <t>Describa la meta de producto propuesta.</t>
        </r>
      </text>
    </comment>
    <comment ref="K2" authorId="0" shapeId="0">
      <text>
        <r>
          <rPr>
            <b/>
            <sz val="9"/>
            <color indexed="81"/>
            <rFont val="Tahoma"/>
            <family val="2"/>
          </rPr>
          <t>Emma Adriana Ortiz Amezquita:</t>
        </r>
        <r>
          <rPr>
            <sz val="9"/>
            <color indexed="81"/>
            <rFont val="Tahoma"/>
            <family val="2"/>
          </rPr>
          <t xml:space="preserve">
Defina el valor a cumplir en la vigencia: año 2018.</t>
        </r>
      </text>
    </comment>
    <comment ref="BX2" authorId="0" shapeId="0">
      <text>
        <r>
          <rPr>
            <b/>
            <sz val="9"/>
            <color indexed="81"/>
            <rFont val="Tahoma"/>
            <family val="2"/>
          </rPr>
          <t>Emma Adriana Ortiz Amezquita:</t>
        </r>
        <r>
          <rPr>
            <sz val="9"/>
            <color indexed="81"/>
            <rFont val="Tahoma"/>
            <family val="2"/>
          </rPr>
          <t xml:space="preserve">
defina el peso procentual que aporta la actividad al cumplimiento de la meta.</t>
        </r>
      </text>
    </comment>
    <comment ref="BY2" authorId="0" shapeId="0">
      <text>
        <r>
          <rPr>
            <b/>
            <sz val="9"/>
            <color rgb="FF000000"/>
            <rFont val="Tahoma"/>
            <family val="2"/>
          </rPr>
          <t>Emma Adriana Ortiz Amezquita:</t>
        </r>
        <r>
          <rPr>
            <sz val="9"/>
            <color rgb="FF000000"/>
            <rFont val="Tahoma"/>
            <family val="2"/>
          </rPr>
          <t xml:space="preserve">
</t>
        </r>
        <r>
          <rPr>
            <sz val="9"/>
            <color rgb="FF000000"/>
            <rFont val="Tahoma"/>
            <family val="2"/>
          </rPr>
          <t>Defina la programación a cumplir en este trimeste.</t>
        </r>
      </text>
    </comment>
    <comment ref="BZ2" authorId="0" shapeId="0">
      <text>
        <r>
          <rPr>
            <b/>
            <sz val="9"/>
            <color rgb="FF000000"/>
            <rFont val="Tahoma"/>
            <family val="2"/>
          </rPr>
          <t>Emma Adriana Ortiz Amezquita:</t>
        </r>
        <r>
          <rPr>
            <sz val="9"/>
            <color rgb="FF000000"/>
            <rFont val="Tahoma"/>
            <family val="2"/>
          </rPr>
          <t xml:space="preserve">
</t>
        </r>
        <r>
          <rPr>
            <sz val="9"/>
            <color rgb="FF000000"/>
            <rFont val="Tahoma"/>
            <family val="2"/>
          </rPr>
          <t>Defina la programación a cumplir en este trimeste.</t>
        </r>
      </text>
    </comment>
    <comment ref="CA2" authorId="0" shapeId="0">
      <text>
        <r>
          <rPr>
            <b/>
            <sz val="9"/>
            <color rgb="FF000000"/>
            <rFont val="Tahoma"/>
            <family val="2"/>
          </rPr>
          <t>Emma Adriana Ortiz Amezquita:</t>
        </r>
        <r>
          <rPr>
            <sz val="9"/>
            <color rgb="FF000000"/>
            <rFont val="Tahoma"/>
            <family val="2"/>
          </rPr>
          <t xml:space="preserve">
</t>
        </r>
        <r>
          <rPr>
            <sz val="9"/>
            <color rgb="FF000000"/>
            <rFont val="Tahoma"/>
            <family val="2"/>
          </rPr>
          <t>Defina la programación a cumplir en este trimeste.</t>
        </r>
      </text>
    </comment>
    <comment ref="CC2" authorId="0" shapeId="0">
      <text>
        <r>
          <rPr>
            <b/>
            <sz val="9"/>
            <color indexed="81"/>
            <rFont val="Tahoma"/>
            <family val="2"/>
          </rPr>
          <t>Emma Adriana Ortiz Amezquita:</t>
        </r>
        <r>
          <rPr>
            <sz val="9"/>
            <color indexed="81"/>
            <rFont val="Tahoma"/>
            <family val="2"/>
          </rPr>
          <t xml:space="preserve">
Defina la programación a cumplir en este trimeste.</t>
        </r>
      </text>
    </comment>
    <comment ref="CD2" authorId="0" shapeId="0">
      <text>
        <r>
          <rPr>
            <b/>
            <sz val="9"/>
            <color rgb="FF000000"/>
            <rFont val="Tahoma"/>
            <family val="2"/>
          </rPr>
          <t>Emma Adriana Ortiz Amezquita:</t>
        </r>
        <r>
          <rPr>
            <sz val="9"/>
            <color rgb="FF000000"/>
            <rFont val="Tahoma"/>
            <family val="2"/>
          </rPr>
          <t xml:space="preserve">
</t>
        </r>
        <r>
          <rPr>
            <sz val="9"/>
            <color rgb="FF000000"/>
            <rFont val="Tahoma"/>
            <family val="2"/>
          </rPr>
          <t>Defina la programación a cumplir en este trimeste.</t>
        </r>
      </text>
    </comment>
    <comment ref="CE2" authorId="0" shapeId="0">
      <text>
        <r>
          <rPr>
            <b/>
            <sz val="9"/>
            <color rgb="FF000000"/>
            <rFont val="Tahoma"/>
            <family val="2"/>
          </rPr>
          <t>Emma Adriana Ortiz Amezquita:</t>
        </r>
        <r>
          <rPr>
            <sz val="9"/>
            <color rgb="FF000000"/>
            <rFont val="Tahoma"/>
            <family val="2"/>
          </rPr>
          <t xml:space="preserve">
</t>
        </r>
        <r>
          <rPr>
            <sz val="9"/>
            <color rgb="FF000000"/>
            <rFont val="Tahoma"/>
            <family val="2"/>
          </rPr>
          <t>Defina la programación a cumplir en este trimeste.</t>
        </r>
      </text>
    </comment>
    <comment ref="CG2" authorId="0" shapeId="0">
      <text>
        <r>
          <rPr>
            <b/>
            <sz val="9"/>
            <color indexed="81"/>
            <rFont val="Tahoma"/>
            <family val="2"/>
          </rPr>
          <t>Emma Adriana Ortiz Amezquita:</t>
        </r>
        <r>
          <rPr>
            <sz val="9"/>
            <color indexed="81"/>
            <rFont val="Tahoma"/>
            <family val="2"/>
          </rPr>
          <t xml:space="preserve">
Defina la programación a cumplir en este trimeste.</t>
        </r>
      </text>
    </comment>
    <comment ref="CH2" authorId="0" shapeId="0">
      <text>
        <r>
          <rPr>
            <b/>
            <sz val="9"/>
            <color indexed="81"/>
            <rFont val="Tahoma"/>
            <family val="2"/>
          </rPr>
          <t>Emma Adriana Ortiz Amezquita:</t>
        </r>
        <r>
          <rPr>
            <sz val="9"/>
            <color indexed="81"/>
            <rFont val="Tahoma"/>
            <family val="2"/>
          </rPr>
          <t xml:space="preserve">
Defina la programación a cumplir en este trimeste.</t>
        </r>
      </text>
    </comment>
    <comment ref="F3" authorId="0" shapeId="0">
      <text>
        <r>
          <rPr>
            <b/>
            <sz val="9"/>
            <color rgb="FF000000"/>
            <rFont val="Tahoma"/>
            <family val="2"/>
          </rPr>
          <t>Emma Adriana Ortiz Amezquita:</t>
        </r>
        <r>
          <rPr>
            <sz val="9"/>
            <color rgb="FF000000"/>
            <rFont val="Tahoma"/>
            <family val="2"/>
          </rPr>
          <t xml:space="preserve">
</t>
        </r>
        <r>
          <rPr>
            <sz val="9"/>
            <color rgb="FF000000"/>
            <rFont val="Tahoma"/>
            <family val="2"/>
          </rPr>
          <t>Defina el nombre del indicador.</t>
        </r>
      </text>
    </comment>
    <comment ref="G3" authorId="0" shapeId="0">
      <text>
        <r>
          <rPr>
            <b/>
            <sz val="9"/>
            <color indexed="81"/>
            <rFont val="Tahoma"/>
            <family val="2"/>
          </rPr>
          <t>Emma Adriana Ortiz Amezquita:</t>
        </r>
        <r>
          <rPr>
            <sz val="9"/>
            <color indexed="81"/>
            <rFont val="Tahoma"/>
            <family val="2"/>
          </rPr>
          <t xml:space="preserve">
Describa la fórmula del indicador  acorde a las fichas técnicas existentes.</t>
        </r>
      </text>
    </comment>
    <comment ref="H3" authorId="0" shapeId="0">
      <text>
        <r>
          <rPr>
            <b/>
            <sz val="9"/>
            <color indexed="81"/>
            <rFont val="Tahoma"/>
            <family val="2"/>
          </rPr>
          <t>Emma Adriana Ortiz Amezquita:</t>
        </r>
        <r>
          <rPr>
            <sz val="9"/>
            <color indexed="81"/>
            <rFont val="Tahoma"/>
            <family val="2"/>
          </rPr>
          <t xml:space="preserve">
Defina la unidad de medida.</t>
        </r>
      </text>
    </comment>
    <comment ref="I3" authorId="0" shapeId="0">
      <text>
        <r>
          <rPr>
            <b/>
            <sz val="9"/>
            <color rgb="FF000000"/>
            <rFont val="Tahoma"/>
            <family val="2"/>
          </rPr>
          <t>Emma Adriana Ortiz Amezquita:</t>
        </r>
        <r>
          <rPr>
            <sz val="9"/>
            <color rgb="FF000000"/>
            <rFont val="Tahoma"/>
            <family val="2"/>
          </rPr>
          <t xml:space="preserve">
</t>
        </r>
        <r>
          <rPr>
            <sz val="9"/>
            <color rgb="FF000000"/>
            <rFont val="Tahoma"/>
            <family val="2"/>
          </rPr>
          <t>Defina la línea base en la unidad de medida elegida y para el año 2017.</t>
        </r>
      </text>
    </comment>
    <comment ref="AX5" authorId="1" shapeId="0">
      <text>
        <r>
          <rPr>
            <b/>
            <sz val="9"/>
            <color rgb="FF000000"/>
            <rFont val="Tahoma"/>
            <family val="2"/>
          </rPr>
          <t>luis alfonso rozo escobar:</t>
        </r>
        <r>
          <rPr>
            <sz val="9"/>
            <color rgb="FF000000"/>
            <rFont val="Tahoma"/>
            <family val="2"/>
          </rPr>
          <t xml:space="preserve">
</t>
        </r>
        <r>
          <rPr>
            <sz val="9"/>
            <color rgb="FF000000"/>
            <rFont val="Tahoma"/>
            <family val="2"/>
          </rPr>
          <t>167 cajas archivo clinico organizado por etapas de retencion Unidad Funcional La Vega (central). 167/4 cajas = 41.74mts lineales. 650 total mts lineates /41.74 = 15.74%</t>
        </r>
      </text>
    </comment>
    <comment ref="BJ5" authorId="1" shapeId="0">
      <text>
        <r>
          <rPr>
            <b/>
            <sz val="9"/>
            <color rgb="FF000000"/>
            <rFont val="Tahoma"/>
            <family val="2"/>
          </rPr>
          <t>luis alfonso rozo escobar:</t>
        </r>
        <r>
          <rPr>
            <sz val="9"/>
            <color rgb="FF000000"/>
            <rFont val="Tahoma"/>
            <family val="2"/>
          </rPr>
          <t xml:space="preserve">
</t>
        </r>
        <r>
          <rPr>
            <sz val="9"/>
            <color rgb="FF000000"/>
            <rFont val="Tahoma"/>
            <family val="2"/>
          </rPr>
          <t xml:space="preserve">se levantó inventario documental de la totalidad del archivo clínico de las unidades funcionales La Vega y Nocaima. Levantamiento de inventarios de Historias clínicas para eliminación.
</t>
        </r>
      </text>
    </comment>
    <comment ref="AX9" authorId="1" shapeId="0">
      <text>
        <r>
          <rPr>
            <b/>
            <sz val="9"/>
            <color rgb="FF000000"/>
            <rFont val="Tahoma"/>
            <family val="2"/>
          </rPr>
          <t>luis alfonso rozo escobar:</t>
        </r>
        <r>
          <rPr>
            <sz val="9"/>
            <color rgb="FF000000"/>
            <rFont val="Tahoma"/>
            <family val="2"/>
          </rPr>
          <t xml:space="preserve">
</t>
        </r>
        <r>
          <rPr>
            <sz val="9"/>
            <color rgb="FF000000"/>
            <rFont val="Tahoma"/>
            <family val="2"/>
          </rPr>
          <t xml:space="preserve">Durante el II trimestre se digitalizaron un total de 32,5 mts lineales de información (130 cajas) correspondiente a las series historias clinicas y contratos. </t>
        </r>
      </text>
    </comment>
    <comment ref="L37" authorId="2" shapeId="0">
      <text>
        <r>
          <rPr>
            <b/>
            <sz val="10"/>
            <color rgb="FF000000"/>
            <rFont val="Tahoma"/>
            <family val="2"/>
          </rPr>
          <t>Carolina Sanchez:</t>
        </r>
        <r>
          <rPr>
            <sz val="10"/>
            <color rgb="FF000000"/>
            <rFont val="Tahoma"/>
            <family val="2"/>
          </rPr>
          <t xml:space="preserve">
</t>
        </r>
        <r>
          <rPr>
            <sz val="10"/>
            <color rgb="FF000000"/>
            <rFont val="Tahoma"/>
            <family val="2"/>
          </rPr>
          <t xml:space="preserve">PENDIENTE REVISION CON PLAN PETI, INFORMACION Y RIESGOS
</t>
        </r>
      </text>
    </comment>
  </commentList>
</comments>
</file>

<file path=xl/comments5.xml><?xml version="1.0" encoding="utf-8"?>
<comments xmlns="http://schemas.openxmlformats.org/spreadsheetml/2006/main">
  <authors>
    <author>Emma Adriana Ortiz Amezquita</author>
    <author>Usuario de Microsoft Office</author>
    <author>HP</author>
  </authors>
  <commentList>
    <comment ref="A1" authorId="0" shapeId="0">
      <text>
        <r>
          <rPr>
            <b/>
            <sz val="9"/>
            <color indexed="81"/>
            <rFont val="Tahoma"/>
            <family val="2"/>
          </rPr>
          <t>Emma Adriana Ortiz Amezquita:</t>
        </r>
        <r>
          <rPr>
            <sz val="9"/>
            <color indexed="81"/>
            <rFont val="Tahoma"/>
            <family val="2"/>
          </rPr>
          <t xml:space="preserve">
</t>
        </r>
      </text>
    </comment>
    <comment ref="C1" authorId="0" shapeId="0">
      <text>
        <r>
          <rPr>
            <b/>
            <sz val="9"/>
            <color indexed="81"/>
            <rFont val="Tahoma"/>
            <family val="2"/>
          </rPr>
          <t>Emma Adriana Ortiz Amezquita:</t>
        </r>
        <r>
          <rPr>
            <sz val="9"/>
            <color indexed="81"/>
            <rFont val="Tahoma"/>
            <family val="2"/>
          </rPr>
          <t xml:space="preserve">
Identifique su objetivo estratégico institucional, al cual está asociada la meta.</t>
        </r>
      </text>
    </comment>
    <comment ref="E1" authorId="0" shapeId="0">
      <text>
        <r>
          <rPr>
            <b/>
            <sz val="9"/>
            <color indexed="81"/>
            <rFont val="Tahoma"/>
            <family val="2"/>
          </rPr>
          <t>Emma Adriana Ortiz Amezquita:</t>
        </r>
        <r>
          <rPr>
            <sz val="9"/>
            <color indexed="81"/>
            <rFont val="Tahoma"/>
            <family val="2"/>
          </rPr>
          <t xml:space="preserve">
Describa la meta de producto propuesta.</t>
        </r>
      </text>
    </comment>
    <comment ref="K1" authorId="0" shapeId="0">
      <text>
        <r>
          <rPr>
            <b/>
            <sz val="9"/>
            <color indexed="81"/>
            <rFont val="Tahoma"/>
            <family val="2"/>
          </rPr>
          <t>Emma Adriana Ortiz Amezquita:</t>
        </r>
        <r>
          <rPr>
            <sz val="9"/>
            <color indexed="81"/>
            <rFont val="Tahoma"/>
            <family val="2"/>
          </rPr>
          <t xml:space="preserve">
Defina el valor a cumplir en la vigencia: año 2018.</t>
        </r>
      </text>
    </comment>
    <comment ref="BX1" authorId="0" shapeId="0">
      <text>
        <r>
          <rPr>
            <b/>
            <sz val="9"/>
            <color indexed="81"/>
            <rFont val="Tahoma"/>
            <family val="2"/>
          </rPr>
          <t>Emma Adriana Ortiz Amezquita:</t>
        </r>
        <r>
          <rPr>
            <sz val="9"/>
            <color indexed="81"/>
            <rFont val="Tahoma"/>
            <family val="2"/>
          </rPr>
          <t xml:space="preserve">
defina el peso procentual que aporta la actividad al cumplimiento de la meta.</t>
        </r>
      </text>
    </comment>
    <comment ref="BY1" authorId="0" shapeId="0">
      <text>
        <r>
          <rPr>
            <b/>
            <sz val="9"/>
            <color rgb="FF000000"/>
            <rFont val="Tahoma"/>
            <family val="2"/>
          </rPr>
          <t>Emma Adriana Ortiz Amezquita:</t>
        </r>
        <r>
          <rPr>
            <sz val="9"/>
            <color rgb="FF000000"/>
            <rFont val="Tahoma"/>
            <family val="2"/>
          </rPr>
          <t xml:space="preserve">
</t>
        </r>
        <r>
          <rPr>
            <sz val="9"/>
            <color rgb="FF000000"/>
            <rFont val="Tahoma"/>
            <family val="2"/>
          </rPr>
          <t>Defina la programación a cumplir en este trimeste.</t>
        </r>
      </text>
    </comment>
    <comment ref="CB1" authorId="0" shapeId="0">
      <text>
        <r>
          <rPr>
            <b/>
            <sz val="9"/>
            <color rgb="FF000000"/>
            <rFont val="Tahoma"/>
            <family val="2"/>
          </rPr>
          <t>Emma Adriana Ortiz Amezquita:</t>
        </r>
        <r>
          <rPr>
            <sz val="9"/>
            <color rgb="FF000000"/>
            <rFont val="Tahoma"/>
            <family val="2"/>
          </rPr>
          <t xml:space="preserve">
</t>
        </r>
        <r>
          <rPr>
            <sz val="9"/>
            <color rgb="FF000000"/>
            <rFont val="Tahoma"/>
            <family val="2"/>
          </rPr>
          <t>Defina la programación a cumplir en este trimeste.</t>
        </r>
      </text>
    </comment>
    <comment ref="CE1" authorId="0" shapeId="0">
      <text>
        <r>
          <rPr>
            <b/>
            <sz val="9"/>
            <color rgb="FF000000"/>
            <rFont val="Tahoma"/>
            <family val="2"/>
          </rPr>
          <t>Emma Adriana Ortiz Amezquita:</t>
        </r>
        <r>
          <rPr>
            <sz val="9"/>
            <color rgb="FF000000"/>
            <rFont val="Tahoma"/>
            <family val="2"/>
          </rPr>
          <t xml:space="preserve">
</t>
        </r>
        <r>
          <rPr>
            <sz val="9"/>
            <color rgb="FF000000"/>
            <rFont val="Tahoma"/>
            <family val="2"/>
          </rPr>
          <t>Defina la programación a cumplir en este trimeste.</t>
        </r>
      </text>
    </comment>
    <comment ref="CH1" authorId="0" shapeId="0">
      <text>
        <r>
          <rPr>
            <b/>
            <sz val="9"/>
            <color rgb="FF000000"/>
            <rFont val="Tahoma"/>
            <family val="2"/>
          </rPr>
          <t>Emma Adriana Ortiz Amezquita:</t>
        </r>
        <r>
          <rPr>
            <sz val="9"/>
            <color rgb="FF000000"/>
            <rFont val="Tahoma"/>
            <family val="2"/>
          </rPr>
          <t xml:space="preserve">
</t>
        </r>
        <r>
          <rPr>
            <sz val="9"/>
            <color rgb="FF000000"/>
            <rFont val="Tahoma"/>
            <family val="2"/>
          </rPr>
          <t>Defina la programación a cumplir en este trimeste.</t>
        </r>
      </text>
    </comment>
    <comment ref="F2" authorId="0" shapeId="0">
      <text>
        <r>
          <rPr>
            <b/>
            <sz val="9"/>
            <color indexed="81"/>
            <rFont val="Tahoma"/>
            <family val="2"/>
          </rPr>
          <t>Emma Adriana Ortiz Amezquita:</t>
        </r>
        <r>
          <rPr>
            <sz val="9"/>
            <color indexed="81"/>
            <rFont val="Tahoma"/>
            <family val="2"/>
          </rPr>
          <t xml:space="preserve">
Defina el nombre del indicador.</t>
        </r>
      </text>
    </comment>
    <comment ref="G2" authorId="0" shapeId="0">
      <text>
        <r>
          <rPr>
            <b/>
            <sz val="9"/>
            <color indexed="81"/>
            <rFont val="Tahoma"/>
            <family val="2"/>
          </rPr>
          <t>Emma Adriana Ortiz Amezquita:</t>
        </r>
        <r>
          <rPr>
            <sz val="9"/>
            <color indexed="81"/>
            <rFont val="Tahoma"/>
            <family val="2"/>
          </rPr>
          <t xml:space="preserve">
Describa la fórmula del indicador  acorde a las fichas técnicas existentes.</t>
        </r>
      </text>
    </comment>
    <comment ref="H2" authorId="0" shapeId="0">
      <text>
        <r>
          <rPr>
            <b/>
            <sz val="9"/>
            <color rgb="FF000000"/>
            <rFont val="Tahoma"/>
            <family val="2"/>
          </rPr>
          <t>Emma Adriana Ortiz Amezquita:</t>
        </r>
        <r>
          <rPr>
            <sz val="9"/>
            <color rgb="FF000000"/>
            <rFont val="Tahoma"/>
            <family val="2"/>
          </rPr>
          <t xml:space="preserve">
</t>
        </r>
        <r>
          <rPr>
            <sz val="9"/>
            <color rgb="FF000000"/>
            <rFont val="Tahoma"/>
            <family val="2"/>
          </rPr>
          <t>Defina la unidad de medida.</t>
        </r>
      </text>
    </comment>
    <comment ref="I2" authorId="0" shapeId="0">
      <text>
        <r>
          <rPr>
            <b/>
            <sz val="9"/>
            <color indexed="81"/>
            <rFont val="Tahoma"/>
            <family val="2"/>
          </rPr>
          <t>Emma Adriana Ortiz Amezquita:</t>
        </r>
        <r>
          <rPr>
            <sz val="9"/>
            <color indexed="81"/>
            <rFont val="Tahoma"/>
            <family val="2"/>
          </rPr>
          <t xml:space="preserve">
Defina la línea base en la unidad de medida elegida y para el año 2017.</t>
        </r>
      </text>
    </comment>
    <comment ref="I9" authorId="1" shapeId="0">
      <text>
        <r>
          <rPr>
            <b/>
            <sz val="10"/>
            <color rgb="FF000000"/>
            <rFont val="Calibri"/>
            <family val="2"/>
          </rPr>
          <t xml:space="preserve">Usuario de Microsoft Office:
</t>
        </r>
        <r>
          <rPr>
            <b/>
            <sz val="10"/>
            <color rgb="FF000000"/>
            <rFont val="Calibri"/>
            <family val="2"/>
          </rPr>
          <t xml:space="preserve">
</t>
        </r>
        <r>
          <rPr>
            <b/>
            <sz val="10"/>
            <color rgb="FF000000"/>
            <rFont val="Calibri"/>
            <family val="2"/>
          </rPr>
          <t xml:space="preserve">envio de consumo promedio de aires nuevos + consumo de l año anterior
</t>
        </r>
      </text>
    </comment>
    <comment ref="K9" authorId="2" shapeId="0">
      <text>
        <r>
          <rPr>
            <b/>
            <sz val="9"/>
            <color rgb="FF000000"/>
            <rFont val="Tahoma"/>
            <family val="2"/>
          </rPr>
          <t>HP:</t>
        </r>
        <r>
          <rPr>
            <sz val="9"/>
            <color rgb="FF000000"/>
            <rFont val="Tahoma"/>
            <family val="2"/>
          </rPr>
          <t xml:space="preserve">
</t>
        </r>
        <r>
          <rPr>
            <sz val="9"/>
            <color rgb="FF000000"/>
            <rFont val="Tahoma"/>
            <family val="2"/>
          </rPr>
          <t xml:space="preserve">Se estima como Màximo un aumento del 20% del consumo. 
</t>
        </r>
        <r>
          <rPr>
            <sz val="9"/>
            <color rgb="FF000000"/>
            <rFont val="Tahoma"/>
            <family val="2"/>
          </rPr>
          <t xml:space="preserve">¿Porqué?: Desde Finales del año 2018 a lo que va del año, se han instalado 16 Nuevos Aires Acondicionados, en total ya se cuentan con 37 equipos. Esto se hizo por razones de Bienestar tanto para los suarios como colaboradores de la institución debido a las altas temperaturas del municipio de Villeta. Se tiene un proyecto de instalación de una torre de almacenamiento de oxigeno (La recarga de esta torre implicaria un gran consumo energético). </t>
        </r>
      </text>
    </comment>
    <comment ref="I13" authorId="2" shapeId="0">
      <text>
        <r>
          <rPr>
            <b/>
            <sz val="9"/>
            <color rgb="FF000000"/>
            <rFont val="Tahoma"/>
            <family val="2"/>
          </rPr>
          <t>HP:</t>
        </r>
        <r>
          <rPr>
            <sz val="9"/>
            <color rgb="FF000000"/>
            <rFont val="Tahoma"/>
            <family val="2"/>
          </rPr>
          <t xml:space="preserve">
</t>
        </r>
        <r>
          <rPr>
            <sz val="9"/>
            <color rgb="FF000000"/>
            <rFont val="Tahoma"/>
            <family val="2"/>
          </rPr>
          <t xml:space="preserve">El peso de cada resma no es de 9,08 Kg. Las resmas de Oficio pesan 1 kg y las de Oficio 1.5 Kg. 
</t>
        </r>
        <r>
          <rPr>
            <sz val="9"/>
            <color rgb="FF000000"/>
            <rFont val="Tahoma"/>
            <family val="2"/>
          </rPr>
          <t>Para el año 2018 se consumieron 2481 Resmas de carta y 110 de Oficio.</t>
        </r>
      </text>
    </comment>
    <comment ref="N13" authorId="2" shapeId="0">
      <text>
        <r>
          <rPr>
            <b/>
            <sz val="9"/>
            <color rgb="FF000000"/>
            <rFont val="Tahoma"/>
            <family val="2"/>
          </rPr>
          <t>HP:</t>
        </r>
        <r>
          <rPr>
            <sz val="9"/>
            <color rgb="FF000000"/>
            <rFont val="Tahoma"/>
            <family val="2"/>
          </rPr>
          <t xml:space="preserve">
</t>
        </r>
        <r>
          <rPr>
            <sz val="9"/>
            <color rgb="FF000000"/>
            <rFont val="Tahoma"/>
            <family val="2"/>
          </rPr>
          <t>136 Resmas de Carta + 7 de Oficio</t>
        </r>
      </text>
    </comment>
    <comment ref="Q13" authorId="2" shapeId="0">
      <text>
        <r>
          <rPr>
            <b/>
            <sz val="9"/>
            <color rgb="FF000000"/>
            <rFont val="Tahoma"/>
            <family val="2"/>
          </rPr>
          <t>HP:</t>
        </r>
        <r>
          <rPr>
            <sz val="9"/>
            <color rgb="FF000000"/>
            <rFont val="Tahoma"/>
            <family val="2"/>
          </rPr>
          <t xml:space="preserve">
</t>
        </r>
        <r>
          <rPr>
            <sz val="9"/>
            <color rgb="FF000000"/>
            <rFont val="Tahoma"/>
            <family val="2"/>
          </rPr>
          <t>152 Resmas de Carta + 5 de Oficio</t>
        </r>
      </text>
    </comment>
    <comment ref="T13" authorId="2" shapeId="0">
      <text>
        <r>
          <rPr>
            <b/>
            <sz val="9"/>
            <color rgb="FF000000"/>
            <rFont val="Tahoma"/>
            <family val="2"/>
          </rPr>
          <t>HP:</t>
        </r>
        <r>
          <rPr>
            <sz val="9"/>
            <color rgb="FF000000"/>
            <rFont val="Tahoma"/>
            <family val="2"/>
          </rPr>
          <t xml:space="preserve">
</t>
        </r>
        <r>
          <rPr>
            <sz val="9"/>
            <color rgb="FF000000"/>
            <rFont val="Tahoma"/>
            <family val="2"/>
          </rPr>
          <t>191 Resmas de Carta + 6 de Oficio</t>
        </r>
      </text>
    </comment>
  </commentList>
</comments>
</file>

<file path=xl/comments6.xml><?xml version="1.0" encoding="utf-8"?>
<comments xmlns="http://schemas.openxmlformats.org/spreadsheetml/2006/main">
  <authors>
    <author>Emma Adriana Ortiz Amezquita</author>
    <author>sistemas</author>
    <author>usuario</author>
  </authors>
  <commentList>
    <comment ref="A1" authorId="0" shapeId="0">
      <text>
        <r>
          <rPr>
            <b/>
            <sz val="9"/>
            <color indexed="81"/>
            <rFont val="Tahoma"/>
            <family val="2"/>
          </rPr>
          <t>Emma Adriana Ortiz Amezquita:</t>
        </r>
        <r>
          <rPr>
            <sz val="9"/>
            <color indexed="81"/>
            <rFont val="Tahoma"/>
            <family val="2"/>
          </rPr>
          <t xml:space="preserve">
</t>
        </r>
      </text>
    </comment>
    <comment ref="C1" authorId="0" shapeId="0">
      <text>
        <r>
          <rPr>
            <b/>
            <sz val="9"/>
            <color indexed="81"/>
            <rFont val="Tahoma"/>
            <family val="2"/>
          </rPr>
          <t>Emma Adriana Ortiz Amezquita:</t>
        </r>
        <r>
          <rPr>
            <sz val="9"/>
            <color indexed="81"/>
            <rFont val="Tahoma"/>
            <family val="2"/>
          </rPr>
          <t xml:space="preserve">
Identifique su objetivo estratégico institucional, al cual está asociada la meta.</t>
        </r>
      </text>
    </comment>
    <comment ref="E1" authorId="0" shapeId="0">
      <text>
        <r>
          <rPr>
            <b/>
            <sz val="9"/>
            <color indexed="81"/>
            <rFont val="Tahoma"/>
            <family val="2"/>
          </rPr>
          <t>Emma Adriana Ortiz Amezquita:</t>
        </r>
        <r>
          <rPr>
            <sz val="9"/>
            <color indexed="81"/>
            <rFont val="Tahoma"/>
            <family val="2"/>
          </rPr>
          <t xml:space="preserve">
Describa la meta de producto propuesta.</t>
        </r>
      </text>
    </comment>
    <comment ref="K1" authorId="0" shapeId="0">
      <text>
        <r>
          <rPr>
            <b/>
            <sz val="9"/>
            <color rgb="FF000000"/>
            <rFont val="Tahoma"/>
            <family val="2"/>
          </rPr>
          <t>Emma Adriana Ortiz Amezquita:</t>
        </r>
        <r>
          <rPr>
            <sz val="9"/>
            <color rgb="FF000000"/>
            <rFont val="Tahoma"/>
            <family val="2"/>
          </rPr>
          <t xml:space="preserve">
</t>
        </r>
        <r>
          <rPr>
            <sz val="9"/>
            <color rgb="FF000000"/>
            <rFont val="Tahoma"/>
            <family val="2"/>
          </rPr>
          <t>Defina el valor a cumplir en la vigencia: año 2018.</t>
        </r>
      </text>
    </comment>
    <comment ref="BX1" authorId="0" shapeId="0">
      <text>
        <r>
          <rPr>
            <b/>
            <sz val="9"/>
            <color indexed="81"/>
            <rFont val="Tahoma"/>
            <family val="2"/>
          </rPr>
          <t>Emma Adriana Ortiz Amezquita:</t>
        </r>
        <r>
          <rPr>
            <sz val="9"/>
            <color indexed="81"/>
            <rFont val="Tahoma"/>
            <family val="2"/>
          </rPr>
          <t xml:space="preserve">
defina el peso procentual que aporta la actividad al cumplimiento de la meta.</t>
        </r>
      </text>
    </comment>
    <comment ref="BY1" authorId="0" shapeId="0">
      <text>
        <r>
          <rPr>
            <b/>
            <sz val="9"/>
            <color rgb="FF000000"/>
            <rFont val="Tahoma"/>
            <family val="2"/>
          </rPr>
          <t>Emma Adriana Ortiz Amezquita:</t>
        </r>
        <r>
          <rPr>
            <sz val="9"/>
            <color rgb="FF000000"/>
            <rFont val="Tahoma"/>
            <family val="2"/>
          </rPr>
          <t xml:space="preserve">
</t>
        </r>
        <r>
          <rPr>
            <sz val="9"/>
            <color rgb="FF000000"/>
            <rFont val="Tahoma"/>
            <family val="2"/>
          </rPr>
          <t>Defina la programación a cumplir en este trimeste.</t>
        </r>
      </text>
    </comment>
    <comment ref="BZ1" authorId="0" shapeId="0">
      <text>
        <r>
          <rPr>
            <b/>
            <sz val="9"/>
            <color rgb="FF000000"/>
            <rFont val="Tahoma"/>
            <family val="2"/>
          </rPr>
          <t>Emma Adriana Ortiz Amezquita:</t>
        </r>
        <r>
          <rPr>
            <sz val="9"/>
            <color rgb="FF000000"/>
            <rFont val="Tahoma"/>
            <family val="2"/>
          </rPr>
          <t xml:space="preserve">
</t>
        </r>
        <r>
          <rPr>
            <sz val="9"/>
            <color rgb="FF000000"/>
            <rFont val="Tahoma"/>
            <family val="2"/>
          </rPr>
          <t>Defina la programación a cumplir en este trimeste.</t>
        </r>
      </text>
    </comment>
    <comment ref="CC1" authorId="0" shapeId="0">
      <text>
        <r>
          <rPr>
            <b/>
            <sz val="9"/>
            <color indexed="81"/>
            <rFont val="Tahoma"/>
            <family val="2"/>
          </rPr>
          <t>Emma Adriana Ortiz Amezquita:</t>
        </r>
        <r>
          <rPr>
            <sz val="9"/>
            <color indexed="81"/>
            <rFont val="Tahoma"/>
            <family val="2"/>
          </rPr>
          <t xml:space="preserve">
Defina la programación a cumplir en este trimeste.</t>
        </r>
      </text>
    </comment>
    <comment ref="CD1" authorId="0" shapeId="0">
      <text>
        <r>
          <rPr>
            <b/>
            <sz val="9"/>
            <color rgb="FF000000"/>
            <rFont val="Tahoma"/>
            <family val="2"/>
          </rPr>
          <t>Emma Adriana Ortiz Amezquita:</t>
        </r>
        <r>
          <rPr>
            <sz val="9"/>
            <color rgb="FF000000"/>
            <rFont val="Tahoma"/>
            <family val="2"/>
          </rPr>
          <t xml:space="preserve">
</t>
        </r>
        <r>
          <rPr>
            <sz val="9"/>
            <color rgb="FF000000"/>
            <rFont val="Tahoma"/>
            <family val="2"/>
          </rPr>
          <t>Defina la programación a cumplir en este trimeste.</t>
        </r>
      </text>
    </comment>
    <comment ref="CG1" authorId="0" shapeId="0">
      <text>
        <r>
          <rPr>
            <b/>
            <sz val="9"/>
            <color rgb="FF000000"/>
            <rFont val="Tahoma"/>
            <family val="2"/>
          </rPr>
          <t>Emma Adriana Ortiz Amezquita:</t>
        </r>
        <r>
          <rPr>
            <sz val="9"/>
            <color rgb="FF000000"/>
            <rFont val="Tahoma"/>
            <family val="2"/>
          </rPr>
          <t xml:space="preserve">
</t>
        </r>
        <r>
          <rPr>
            <sz val="9"/>
            <color rgb="FF000000"/>
            <rFont val="Tahoma"/>
            <family val="2"/>
          </rPr>
          <t>Defina la programación a cumplir en este trimeste.</t>
        </r>
      </text>
    </comment>
    <comment ref="CH1" authorId="0" shapeId="0">
      <text>
        <r>
          <rPr>
            <b/>
            <sz val="9"/>
            <color rgb="FF000000"/>
            <rFont val="Tahoma"/>
            <family val="2"/>
          </rPr>
          <t>Emma Adriana Ortiz Amezquita:</t>
        </r>
        <r>
          <rPr>
            <sz val="9"/>
            <color rgb="FF000000"/>
            <rFont val="Tahoma"/>
            <family val="2"/>
          </rPr>
          <t xml:space="preserve">
</t>
        </r>
        <r>
          <rPr>
            <sz val="9"/>
            <color rgb="FF000000"/>
            <rFont val="Tahoma"/>
            <family val="2"/>
          </rPr>
          <t>Defina la programación a cumplir en este trimeste.</t>
        </r>
      </text>
    </comment>
    <comment ref="CK1" authorId="0" shapeId="0">
      <text>
        <r>
          <rPr>
            <b/>
            <sz val="9"/>
            <color indexed="81"/>
            <rFont val="Tahoma"/>
            <family val="2"/>
          </rPr>
          <t>Emma Adriana Ortiz Amezquita:</t>
        </r>
        <r>
          <rPr>
            <sz val="9"/>
            <color indexed="81"/>
            <rFont val="Tahoma"/>
            <family val="2"/>
          </rPr>
          <t xml:space="preserve">
Defina la programación a cumplir en este trimeste.</t>
        </r>
      </text>
    </comment>
    <comment ref="CL1" authorId="0" shapeId="0">
      <text>
        <r>
          <rPr>
            <b/>
            <sz val="9"/>
            <color rgb="FF000000"/>
            <rFont val="Tahoma"/>
            <family val="2"/>
          </rPr>
          <t>Emma Adriana Ortiz Amezquita:</t>
        </r>
        <r>
          <rPr>
            <sz val="9"/>
            <color rgb="FF000000"/>
            <rFont val="Tahoma"/>
            <family val="2"/>
          </rPr>
          <t xml:space="preserve">
</t>
        </r>
        <r>
          <rPr>
            <sz val="9"/>
            <color rgb="FF000000"/>
            <rFont val="Tahoma"/>
            <family val="2"/>
          </rPr>
          <t>Defina la programación a cumplir en este trimeste.</t>
        </r>
      </text>
    </comment>
    <comment ref="F2" authorId="0" shapeId="0">
      <text>
        <r>
          <rPr>
            <b/>
            <sz val="9"/>
            <color rgb="FF000000"/>
            <rFont val="Tahoma"/>
            <family val="2"/>
          </rPr>
          <t>Emma Adriana Ortiz Amezquita:</t>
        </r>
        <r>
          <rPr>
            <sz val="9"/>
            <color rgb="FF000000"/>
            <rFont val="Tahoma"/>
            <family val="2"/>
          </rPr>
          <t xml:space="preserve">
</t>
        </r>
        <r>
          <rPr>
            <sz val="9"/>
            <color rgb="FF000000"/>
            <rFont val="Tahoma"/>
            <family val="2"/>
          </rPr>
          <t>Defina el nombre del indicador.</t>
        </r>
      </text>
    </comment>
    <comment ref="G2" authorId="0" shapeId="0">
      <text>
        <r>
          <rPr>
            <b/>
            <sz val="9"/>
            <color rgb="FF000000"/>
            <rFont val="Tahoma"/>
            <family val="2"/>
          </rPr>
          <t>Emma Adriana Ortiz Amezquita:</t>
        </r>
        <r>
          <rPr>
            <sz val="9"/>
            <color rgb="FF000000"/>
            <rFont val="Tahoma"/>
            <family val="2"/>
          </rPr>
          <t xml:space="preserve">
</t>
        </r>
        <r>
          <rPr>
            <sz val="9"/>
            <color rgb="FF000000"/>
            <rFont val="Tahoma"/>
            <family val="2"/>
          </rPr>
          <t>Describa la fórmula del indicador  acorde a las fichas técnicas existentes.</t>
        </r>
      </text>
    </comment>
    <comment ref="H2" authorId="0" shapeId="0">
      <text>
        <r>
          <rPr>
            <b/>
            <sz val="9"/>
            <color rgb="FF000000"/>
            <rFont val="Tahoma"/>
            <family val="2"/>
          </rPr>
          <t>Emma Adriana Ortiz Amezquita:</t>
        </r>
        <r>
          <rPr>
            <sz val="9"/>
            <color rgb="FF000000"/>
            <rFont val="Tahoma"/>
            <family val="2"/>
          </rPr>
          <t xml:space="preserve">
</t>
        </r>
        <r>
          <rPr>
            <sz val="9"/>
            <color rgb="FF000000"/>
            <rFont val="Tahoma"/>
            <family val="2"/>
          </rPr>
          <t>Defina la unidad de medida.</t>
        </r>
      </text>
    </comment>
    <comment ref="I2" authorId="0" shapeId="0">
      <text>
        <r>
          <rPr>
            <b/>
            <sz val="9"/>
            <color indexed="81"/>
            <rFont val="Tahoma"/>
            <family val="2"/>
          </rPr>
          <t>Emma Adriana Ortiz Amezquita:</t>
        </r>
        <r>
          <rPr>
            <sz val="9"/>
            <color indexed="81"/>
            <rFont val="Tahoma"/>
            <family val="2"/>
          </rPr>
          <t xml:space="preserve">
Defina la línea base en la unidad de medida elegida y para el año 2017.</t>
        </r>
      </text>
    </comment>
    <comment ref="E5" authorId="1" shapeId="0">
      <text>
        <r>
          <rPr>
            <b/>
            <sz val="9"/>
            <color rgb="FF000000"/>
            <rFont val="Tahoma"/>
            <family val="2"/>
          </rPr>
          <t>BASES DE DATOS REPORATDOS A LA SECRETARIA DE SALUD A LAS ATENCINES DE PYD</t>
        </r>
        <r>
          <rPr>
            <sz val="9"/>
            <color rgb="FF000000"/>
            <rFont val="Tahoma"/>
            <family val="2"/>
          </rPr>
          <t xml:space="preserve">
</t>
        </r>
      </text>
    </comment>
    <comment ref="BW5" authorId="1" shapeId="0">
      <text>
        <r>
          <rPr>
            <sz val="9"/>
            <color rgb="FF000000"/>
            <rFont val="Tahoma"/>
            <family val="2"/>
          </rPr>
          <t xml:space="preserve">-se debe solicitar la base de RIPS de archivo AC y AP y realizar comparativo vs produccion entregada por profesionales de odotologia (o planilla de atencines con relacionde factura frente a registro entregado por profesionales)
</t>
        </r>
        <r>
          <rPr>
            <sz val="9"/>
            <color rgb="FF000000"/>
            <rFont val="Tahoma"/>
            <family val="2"/>
          </rPr>
          <t xml:space="preserve">-para captacion de primera infacia se debe filtrar pacientes de infancia para captura de nuevos pacientes  para el desarrollo de actividad
</t>
        </r>
      </text>
    </comment>
    <comment ref="BW6" authorId="1" shapeId="0">
      <text>
        <r>
          <rPr>
            <sz val="9"/>
            <color rgb="FF000000"/>
            <rFont val="Tahoma"/>
            <family val="2"/>
          </rPr>
          <t xml:space="preserve">-se debe solicitar la base de RIPS de archivo AC y AP y realizar comparativo vs produccion entregada por profesionales de odotologia (o planilla de atencines con relacionde factura frente a registro entregado por profesionales)
</t>
        </r>
        <r>
          <rPr>
            <sz val="9"/>
            <color rgb="FF000000"/>
            <rFont val="Tahoma"/>
            <family val="2"/>
          </rPr>
          <t xml:space="preserve">-para captacion de primera infacia se debe filtrar pacientes de infancia para captura de nuevos pacientes  para el desarrollo de actividad
</t>
        </r>
      </text>
    </comment>
    <comment ref="BW13" authorId="2" shapeId="0">
      <text>
        <r>
          <rPr>
            <b/>
            <sz val="9"/>
            <color indexed="81"/>
            <rFont val="Tahoma"/>
            <family val="2"/>
          </rPr>
          <t>test de findrisch se maneja</t>
        </r>
      </text>
    </comment>
    <comment ref="CB15" authorId="2" shapeId="0">
      <text>
        <r>
          <rPr>
            <b/>
            <sz val="9"/>
            <color indexed="81"/>
            <rFont val="Tahoma"/>
            <family val="2"/>
          </rPr>
          <t>indicadr 256 ficha tecnica anexo 2</t>
        </r>
      </text>
    </comment>
    <comment ref="CF15" authorId="2" shapeId="0">
      <text>
        <r>
          <rPr>
            <b/>
            <sz val="9"/>
            <color indexed="81"/>
            <rFont val="Tahoma"/>
            <family val="2"/>
          </rPr>
          <t>indicadr 256 ficha tecnica anexo 2</t>
        </r>
      </text>
    </comment>
    <comment ref="CJ15" authorId="2" shapeId="0">
      <text>
        <r>
          <rPr>
            <b/>
            <sz val="9"/>
            <color indexed="81"/>
            <rFont val="Tahoma"/>
            <family val="2"/>
          </rPr>
          <t>indicadr 256 ficha tecnica anexo 2</t>
        </r>
      </text>
    </comment>
    <comment ref="CN15" authorId="2" shapeId="0">
      <text>
        <r>
          <rPr>
            <b/>
            <sz val="9"/>
            <color indexed="81"/>
            <rFont val="Tahoma"/>
            <family val="2"/>
          </rPr>
          <t>indicadr 256 ficha tecnica anexo 2</t>
        </r>
      </text>
    </comment>
    <comment ref="BW16" authorId="2" shapeId="0">
      <text>
        <r>
          <rPr>
            <sz val="9"/>
            <color rgb="FF000000"/>
            <rFont val="Tahoma"/>
            <family val="2"/>
          </rPr>
          <t xml:space="preserve">fortalecimiento por grupos extramurales
</t>
        </r>
      </text>
    </comment>
  </commentList>
</comments>
</file>

<file path=xl/comments7.xml><?xml version="1.0" encoding="utf-8"?>
<comments xmlns="http://schemas.openxmlformats.org/spreadsheetml/2006/main">
  <authors>
    <author>Emma Adriana Ortiz Amezquita</author>
  </authors>
  <commentList>
    <comment ref="A1" authorId="0" shapeId="0">
      <text>
        <r>
          <rPr>
            <b/>
            <sz val="9"/>
            <color indexed="81"/>
            <rFont val="Tahoma"/>
            <family val="2"/>
          </rPr>
          <t>Emma Adriana Ortiz Amezquita:</t>
        </r>
        <r>
          <rPr>
            <sz val="9"/>
            <color indexed="81"/>
            <rFont val="Tahoma"/>
            <family val="2"/>
          </rPr>
          <t xml:space="preserve">
</t>
        </r>
      </text>
    </comment>
    <comment ref="C1" authorId="0" shapeId="0">
      <text>
        <r>
          <rPr>
            <b/>
            <sz val="9"/>
            <color indexed="81"/>
            <rFont val="Tahoma"/>
            <family val="2"/>
          </rPr>
          <t>Emma Adriana Ortiz Amezquita:</t>
        </r>
        <r>
          <rPr>
            <sz val="9"/>
            <color indexed="81"/>
            <rFont val="Tahoma"/>
            <family val="2"/>
          </rPr>
          <t xml:space="preserve">
Identifique su objetivo estratégico institucional, al cual está asociada la meta.</t>
        </r>
      </text>
    </comment>
    <comment ref="E1" authorId="0" shapeId="0">
      <text>
        <r>
          <rPr>
            <b/>
            <sz val="9"/>
            <color indexed="81"/>
            <rFont val="Tahoma"/>
            <family val="2"/>
          </rPr>
          <t>Emma Adriana Ortiz Amezquita:</t>
        </r>
        <r>
          <rPr>
            <sz val="9"/>
            <color indexed="81"/>
            <rFont val="Tahoma"/>
            <family val="2"/>
          </rPr>
          <t xml:space="preserve">
Describa la meta de producto propuesta.</t>
        </r>
      </text>
    </comment>
    <comment ref="K1" authorId="0" shapeId="0">
      <text>
        <r>
          <rPr>
            <b/>
            <sz val="9"/>
            <color indexed="81"/>
            <rFont val="Tahoma"/>
            <family val="2"/>
          </rPr>
          <t>Emma Adriana Ortiz Amezquita:</t>
        </r>
        <r>
          <rPr>
            <sz val="9"/>
            <color indexed="81"/>
            <rFont val="Tahoma"/>
            <family val="2"/>
          </rPr>
          <t xml:space="preserve">
Defina el valor a cumplir en la vigencia: año 2018.</t>
        </r>
      </text>
    </comment>
    <comment ref="BX1" authorId="0" shapeId="0">
      <text>
        <r>
          <rPr>
            <b/>
            <sz val="9"/>
            <color indexed="81"/>
            <rFont val="Tahoma"/>
            <family val="2"/>
          </rPr>
          <t>Emma Adriana Ortiz Amezquita:</t>
        </r>
        <r>
          <rPr>
            <sz val="9"/>
            <color indexed="81"/>
            <rFont val="Tahoma"/>
            <family val="2"/>
          </rPr>
          <t xml:space="preserve">
defina el peso procentual que aporta la actividad al cumplimiento de la meta.</t>
        </r>
      </text>
    </comment>
    <comment ref="BY1" authorId="0" shapeId="0">
      <text>
        <r>
          <rPr>
            <b/>
            <sz val="9"/>
            <color indexed="81"/>
            <rFont val="Tahoma"/>
            <family val="2"/>
          </rPr>
          <t>Emma Adriana Ortiz Amezquita:</t>
        </r>
        <r>
          <rPr>
            <sz val="9"/>
            <color indexed="81"/>
            <rFont val="Tahoma"/>
            <family val="2"/>
          </rPr>
          <t xml:space="preserve">
Defina la programación a cumplir en este trimeste.</t>
        </r>
      </text>
    </comment>
    <comment ref="BZ1" authorId="0" shapeId="0">
      <text>
        <r>
          <rPr>
            <b/>
            <sz val="9"/>
            <color indexed="81"/>
            <rFont val="Tahoma"/>
            <family val="2"/>
          </rPr>
          <t>Emma Adriana Ortiz Amezquita:</t>
        </r>
        <r>
          <rPr>
            <sz val="9"/>
            <color indexed="81"/>
            <rFont val="Tahoma"/>
            <family val="2"/>
          </rPr>
          <t xml:space="preserve">
Defina la programación a cumplir en este trimeste.</t>
        </r>
      </text>
    </comment>
    <comment ref="CC1" authorId="0" shapeId="0">
      <text>
        <r>
          <rPr>
            <b/>
            <sz val="9"/>
            <color indexed="81"/>
            <rFont val="Tahoma"/>
            <family val="2"/>
          </rPr>
          <t>Emma Adriana Ortiz Amezquita:</t>
        </r>
        <r>
          <rPr>
            <sz val="9"/>
            <color indexed="81"/>
            <rFont val="Tahoma"/>
            <family val="2"/>
          </rPr>
          <t xml:space="preserve">
Defina la programación a cumplir en este trimeste.</t>
        </r>
      </text>
    </comment>
    <comment ref="CD1" authorId="0" shapeId="0">
      <text>
        <r>
          <rPr>
            <b/>
            <sz val="9"/>
            <color indexed="81"/>
            <rFont val="Tahoma"/>
            <family val="2"/>
          </rPr>
          <t>Emma Adriana Ortiz Amezquita:</t>
        </r>
        <r>
          <rPr>
            <sz val="9"/>
            <color indexed="81"/>
            <rFont val="Tahoma"/>
            <family val="2"/>
          </rPr>
          <t xml:space="preserve">
Defina la programación a cumplir en este trimeste.</t>
        </r>
      </text>
    </comment>
    <comment ref="CG1" authorId="0" shapeId="0">
      <text>
        <r>
          <rPr>
            <b/>
            <sz val="9"/>
            <color indexed="81"/>
            <rFont val="Tahoma"/>
            <family val="2"/>
          </rPr>
          <t>Emma Adriana Ortiz Amezquita:</t>
        </r>
        <r>
          <rPr>
            <sz val="9"/>
            <color indexed="81"/>
            <rFont val="Tahoma"/>
            <family val="2"/>
          </rPr>
          <t xml:space="preserve">
Defina la programación a cumplir en este trimeste.</t>
        </r>
      </text>
    </comment>
    <comment ref="CH1" authorId="0" shapeId="0">
      <text>
        <r>
          <rPr>
            <b/>
            <sz val="9"/>
            <color rgb="FF000000"/>
            <rFont val="Tahoma"/>
            <family val="2"/>
          </rPr>
          <t>Emma Adriana Ortiz Amezquita:</t>
        </r>
        <r>
          <rPr>
            <sz val="9"/>
            <color rgb="FF000000"/>
            <rFont val="Tahoma"/>
            <family val="2"/>
          </rPr>
          <t xml:space="preserve">
</t>
        </r>
        <r>
          <rPr>
            <sz val="9"/>
            <color rgb="FF000000"/>
            <rFont val="Tahoma"/>
            <family val="2"/>
          </rPr>
          <t>Defina la programación a cumplir en este trimeste.</t>
        </r>
      </text>
    </comment>
    <comment ref="CK1" authorId="0" shapeId="0">
      <text>
        <r>
          <rPr>
            <b/>
            <sz val="9"/>
            <color indexed="81"/>
            <rFont val="Tahoma"/>
            <family val="2"/>
          </rPr>
          <t>Emma Adriana Ortiz Amezquita:</t>
        </r>
        <r>
          <rPr>
            <sz val="9"/>
            <color indexed="81"/>
            <rFont val="Tahoma"/>
            <family val="2"/>
          </rPr>
          <t xml:space="preserve">
Defina la programación a cumplir en este trimeste.</t>
        </r>
      </text>
    </comment>
    <comment ref="CL1" authorId="0" shapeId="0">
      <text>
        <r>
          <rPr>
            <b/>
            <sz val="9"/>
            <color rgb="FF000000"/>
            <rFont val="Tahoma"/>
            <family val="2"/>
          </rPr>
          <t>Emma Adriana Ortiz Amezquita:</t>
        </r>
        <r>
          <rPr>
            <sz val="9"/>
            <color rgb="FF000000"/>
            <rFont val="Tahoma"/>
            <family val="2"/>
          </rPr>
          <t xml:space="preserve">
</t>
        </r>
        <r>
          <rPr>
            <sz val="9"/>
            <color rgb="FF000000"/>
            <rFont val="Tahoma"/>
            <family val="2"/>
          </rPr>
          <t>Defina la programación a cumplir en este trimeste.</t>
        </r>
      </text>
    </comment>
    <comment ref="F2" authorId="0" shapeId="0">
      <text>
        <r>
          <rPr>
            <b/>
            <sz val="9"/>
            <color rgb="FF000000"/>
            <rFont val="Tahoma"/>
            <family val="2"/>
          </rPr>
          <t>Emma Adriana Ortiz Amezquita:</t>
        </r>
        <r>
          <rPr>
            <sz val="9"/>
            <color rgb="FF000000"/>
            <rFont val="Tahoma"/>
            <family val="2"/>
          </rPr>
          <t xml:space="preserve">
</t>
        </r>
        <r>
          <rPr>
            <sz val="9"/>
            <color rgb="FF000000"/>
            <rFont val="Tahoma"/>
            <family val="2"/>
          </rPr>
          <t>Defina el nombre del indicador.</t>
        </r>
      </text>
    </comment>
    <comment ref="G2" authorId="0" shapeId="0">
      <text>
        <r>
          <rPr>
            <b/>
            <sz val="9"/>
            <color indexed="81"/>
            <rFont val="Tahoma"/>
            <family val="2"/>
          </rPr>
          <t>Emma Adriana Ortiz Amezquita:</t>
        </r>
        <r>
          <rPr>
            <sz val="9"/>
            <color indexed="81"/>
            <rFont val="Tahoma"/>
            <family val="2"/>
          </rPr>
          <t xml:space="preserve">
Describa la fórmula del indicador  acorde a las fichas técnicas existentes.</t>
        </r>
      </text>
    </comment>
    <comment ref="H2" authorId="0" shapeId="0">
      <text>
        <r>
          <rPr>
            <b/>
            <sz val="9"/>
            <color indexed="81"/>
            <rFont val="Tahoma"/>
            <family val="2"/>
          </rPr>
          <t>Emma Adriana Ortiz Amezquita:</t>
        </r>
        <r>
          <rPr>
            <sz val="9"/>
            <color indexed="81"/>
            <rFont val="Tahoma"/>
            <family val="2"/>
          </rPr>
          <t xml:space="preserve">
Defina la unidad de medida.</t>
        </r>
      </text>
    </comment>
    <comment ref="I2" authorId="0" shapeId="0">
      <text>
        <r>
          <rPr>
            <b/>
            <sz val="9"/>
            <color indexed="81"/>
            <rFont val="Tahoma"/>
            <family val="2"/>
          </rPr>
          <t>Emma Adriana Ortiz Amezquita:</t>
        </r>
        <r>
          <rPr>
            <sz val="9"/>
            <color indexed="81"/>
            <rFont val="Tahoma"/>
            <family val="2"/>
          </rPr>
          <t xml:space="preserve">
Defina la línea base en la unidad de medida elegida y para el año 2017.</t>
        </r>
      </text>
    </comment>
  </commentList>
</comments>
</file>

<file path=xl/comments8.xml><?xml version="1.0" encoding="utf-8"?>
<comments xmlns="http://schemas.openxmlformats.org/spreadsheetml/2006/main">
  <authors>
    <author>Emma Adriana Ortiz Amezquita</author>
  </authors>
  <commentList>
    <comment ref="A1" authorId="0" shapeId="0">
      <text>
        <r>
          <rPr>
            <b/>
            <sz val="9"/>
            <color indexed="81"/>
            <rFont val="Tahoma"/>
            <family val="2"/>
          </rPr>
          <t>Emma Adriana Ortiz Amezquita:</t>
        </r>
        <r>
          <rPr>
            <sz val="9"/>
            <color indexed="81"/>
            <rFont val="Tahoma"/>
            <family val="2"/>
          </rPr>
          <t xml:space="preserve">
</t>
        </r>
      </text>
    </comment>
    <comment ref="C1" authorId="0" shapeId="0">
      <text>
        <r>
          <rPr>
            <b/>
            <sz val="9"/>
            <color indexed="81"/>
            <rFont val="Tahoma"/>
            <family val="2"/>
          </rPr>
          <t>Emma Adriana Ortiz Amezquita:</t>
        </r>
        <r>
          <rPr>
            <sz val="9"/>
            <color indexed="81"/>
            <rFont val="Tahoma"/>
            <family val="2"/>
          </rPr>
          <t xml:space="preserve">
Identifique su objetivo estratégico institucional, al cual está asociada la meta.</t>
        </r>
      </text>
    </comment>
    <comment ref="E1" authorId="0" shapeId="0">
      <text>
        <r>
          <rPr>
            <b/>
            <sz val="9"/>
            <color rgb="FF000000"/>
            <rFont val="Tahoma"/>
            <family val="2"/>
          </rPr>
          <t>Emma Adriana Ortiz Amezquita:</t>
        </r>
        <r>
          <rPr>
            <sz val="9"/>
            <color rgb="FF000000"/>
            <rFont val="Tahoma"/>
            <family val="2"/>
          </rPr>
          <t xml:space="preserve">
</t>
        </r>
        <r>
          <rPr>
            <sz val="9"/>
            <color rgb="FF000000"/>
            <rFont val="Tahoma"/>
            <family val="2"/>
          </rPr>
          <t>Describa la meta de producto propuesta.</t>
        </r>
      </text>
    </comment>
    <comment ref="K1" authorId="0" shapeId="0">
      <text>
        <r>
          <rPr>
            <b/>
            <sz val="9"/>
            <color indexed="81"/>
            <rFont val="Tahoma"/>
            <family val="2"/>
          </rPr>
          <t>Emma Adriana Ortiz Amezquita:</t>
        </r>
        <r>
          <rPr>
            <sz val="9"/>
            <color indexed="81"/>
            <rFont val="Tahoma"/>
            <family val="2"/>
          </rPr>
          <t xml:space="preserve">
Defina el valor a cumplir en la vigencia: año 2018.</t>
        </r>
      </text>
    </comment>
    <comment ref="BX1" authorId="0" shapeId="0">
      <text>
        <r>
          <rPr>
            <b/>
            <sz val="9"/>
            <color indexed="81"/>
            <rFont val="Tahoma"/>
            <family val="2"/>
          </rPr>
          <t>Emma Adriana Ortiz Amezquita:</t>
        </r>
        <r>
          <rPr>
            <sz val="9"/>
            <color indexed="81"/>
            <rFont val="Tahoma"/>
            <family val="2"/>
          </rPr>
          <t xml:space="preserve">
defina el peso procentual que aporta la actividad al cumplimiento de la meta.</t>
        </r>
      </text>
    </comment>
    <comment ref="BY1" authorId="0" shapeId="0">
      <text>
        <r>
          <rPr>
            <b/>
            <sz val="9"/>
            <color rgb="FF000000"/>
            <rFont val="Tahoma"/>
            <family val="2"/>
          </rPr>
          <t>Emma Adriana Ortiz Amezquita:</t>
        </r>
        <r>
          <rPr>
            <sz val="9"/>
            <color rgb="FF000000"/>
            <rFont val="Tahoma"/>
            <family val="2"/>
          </rPr>
          <t xml:space="preserve">
</t>
        </r>
        <r>
          <rPr>
            <sz val="9"/>
            <color rgb="FF000000"/>
            <rFont val="Tahoma"/>
            <family val="2"/>
          </rPr>
          <t>Defina la programación a cumplir en este trimeste.</t>
        </r>
      </text>
    </comment>
    <comment ref="BZ1" authorId="0" shapeId="0">
      <text>
        <r>
          <rPr>
            <b/>
            <sz val="9"/>
            <color rgb="FF000000"/>
            <rFont val="Tahoma"/>
            <family val="2"/>
          </rPr>
          <t>Emma Adriana Ortiz Amezquita:</t>
        </r>
        <r>
          <rPr>
            <sz val="9"/>
            <color rgb="FF000000"/>
            <rFont val="Tahoma"/>
            <family val="2"/>
          </rPr>
          <t xml:space="preserve">
</t>
        </r>
        <r>
          <rPr>
            <sz val="9"/>
            <color rgb="FF000000"/>
            <rFont val="Tahoma"/>
            <family val="2"/>
          </rPr>
          <t>Defina la programación a cumplir en este trimeste.</t>
        </r>
      </text>
    </comment>
    <comment ref="CC1" authorId="0" shapeId="0">
      <text>
        <r>
          <rPr>
            <b/>
            <sz val="9"/>
            <color rgb="FF000000"/>
            <rFont val="Tahoma"/>
            <family val="2"/>
          </rPr>
          <t>Emma Adriana Ortiz Amezquita:</t>
        </r>
        <r>
          <rPr>
            <sz val="9"/>
            <color rgb="FF000000"/>
            <rFont val="Tahoma"/>
            <family val="2"/>
          </rPr>
          <t xml:space="preserve">
</t>
        </r>
        <r>
          <rPr>
            <sz val="9"/>
            <color rgb="FF000000"/>
            <rFont val="Tahoma"/>
            <family val="2"/>
          </rPr>
          <t>Defina la programación a cumplir en este trimeste.</t>
        </r>
      </text>
    </comment>
    <comment ref="CD1" authorId="0" shapeId="0">
      <text>
        <r>
          <rPr>
            <b/>
            <sz val="9"/>
            <color rgb="FF000000"/>
            <rFont val="Tahoma"/>
            <family val="2"/>
          </rPr>
          <t>Emma Adriana Ortiz Amezquita:</t>
        </r>
        <r>
          <rPr>
            <sz val="9"/>
            <color rgb="FF000000"/>
            <rFont val="Tahoma"/>
            <family val="2"/>
          </rPr>
          <t xml:space="preserve">
</t>
        </r>
        <r>
          <rPr>
            <sz val="9"/>
            <color rgb="FF000000"/>
            <rFont val="Tahoma"/>
            <family val="2"/>
          </rPr>
          <t>Defina la programación a cumplir en este trimeste.</t>
        </r>
      </text>
    </comment>
    <comment ref="CG1" authorId="0" shapeId="0">
      <text>
        <r>
          <rPr>
            <b/>
            <sz val="9"/>
            <color indexed="81"/>
            <rFont val="Tahoma"/>
            <family val="2"/>
          </rPr>
          <t>Emma Adriana Ortiz Amezquita:</t>
        </r>
        <r>
          <rPr>
            <sz val="9"/>
            <color indexed="81"/>
            <rFont val="Tahoma"/>
            <family val="2"/>
          </rPr>
          <t xml:space="preserve">
Defina la programación a cumplir en este trimeste.</t>
        </r>
      </text>
    </comment>
    <comment ref="CH1" authorId="0" shapeId="0">
      <text>
        <r>
          <rPr>
            <b/>
            <sz val="9"/>
            <color rgb="FF000000"/>
            <rFont val="Tahoma"/>
            <family val="2"/>
          </rPr>
          <t>Emma Adriana Ortiz Amezquita:</t>
        </r>
        <r>
          <rPr>
            <sz val="9"/>
            <color rgb="FF000000"/>
            <rFont val="Tahoma"/>
            <family val="2"/>
          </rPr>
          <t xml:space="preserve">
</t>
        </r>
        <r>
          <rPr>
            <sz val="9"/>
            <color rgb="FF000000"/>
            <rFont val="Tahoma"/>
            <family val="2"/>
          </rPr>
          <t>Defina la programación a cumplir en este trimeste.</t>
        </r>
      </text>
    </comment>
    <comment ref="CK1" authorId="0" shapeId="0">
      <text>
        <r>
          <rPr>
            <b/>
            <sz val="9"/>
            <color indexed="81"/>
            <rFont val="Tahoma"/>
            <family val="2"/>
          </rPr>
          <t>Emma Adriana Ortiz Amezquita:</t>
        </r>
        <r>
          <rPr>
            <sz val="9"/>
            <color indexed="81"/>
            <rFont val="Tahoma"/>
            <family val="2"/>
          </rPr>
          <t xml:space="preserve">
Defina la programación a cumplir en este trimeste.</t>
        </r>
      </text>
    </comment>
    <comment ref="CL1" authorId="0" shapeId="0">
      <text>
        <r>
          <rPr>
            <b/>
            <sz val="9"/>
            <color rgb="FF000000"/>
            <rFont val="Tahoma"/>
            <family val="2"/>
          </rPr>
          <t>Emma Adriana Ortiz Amezquita:</t>
        </r>
        <r>
          <rPr>
            <sz val="9"/>
            <color rgb="FF000000"/>
            <rFont val="Tahoma"/>
            <family val="2"/>
          </rPr>
          <t xml:space="preserve">
</t>
        </r>
        <r>
          <rPr>
            <sz val="9"/>
            <color rgb="FF000000"/>
            <rFont val="Tahoma"/>
            <family val="2"/>
          </rPr>
          <t>Defina la programación a cumplir en este trimeste.</t>
        </r>
      </text>
    </comment>
    <comment ref="F2" authorId="0" shapeId="0">
      <text>
        <r>
          <rPr>
            <b/>
            <sz val="9"/>
            <color rgb="FF000000"/>
            <rFont val="Tahoma"/>
            <family val="2"/>
          </rPr>
          <t>Emma Adriana Ortiz Amezquita:</t>
        </r>
        <r>
          <rPr>
            <sz val="9"/>
            <color rgb="FF000000"/>
            <rFont val="Tahoma"/>
            <family val="2"/>
          </rPr>
          <t xml:space="preserve">
</t>
        </r>
        <r>
          <rPr>
            <sz val="9"/>
            <color rgb="FF000000"/>
            <rFont val="Tahoma"/>
            <family val="2"/>
          </rPr>
          <t>Defina el nombre del indicador.</t>
        </r>
      </text>
    </comment>
    <comment ref="G2" authorId="0" shapeId="0">
      <text>
        <r>
          <rPr>
            <b/>
            <sz val="9"/>
            <color indexed="81"/>
            <rFont val="Tahoma"/>
            <family val="2"/>
          </rPr>
          <t>Emma Adriana Ortiz Amezquita:</t>
        </r>
        <r>
          <rPr>
            <sz val="9"/>
            <color indexed="81"/>
            <rFont val="Tahoma"/>
            <family val="2"/>
          </rPr>
          <t xml:space="preserve">
Describa la fórmula del indicador  acorde a las fichas técnicas existentes.</t>
        </r>
      </text>
    </comment>
    <comment ref="H2" authorId="0" shapeId="0">
      <text>
        <r>
          <rPr>
            <b/>
            <sz val="9"/>
            <color indexed="81"/>
            <rFont val="Tahoma"/>
            <family val="2"/>
          </rPr>
          <t>Emma Adriana Ortiz Amezquita:</t>
        </r>
        <r>
          <rPr>
            <sz val="9"/>
            <color indexed="81"/>
            <rFont val="Tahoma"/>
            <family val="2"/>
          </rPr>
          <t xml:space="preserve">
Defina la unidad de medida.</t>
        </r>
      </text>
    </comment>
    <comment ref="I2" authorId="0" shapeId="0">
      <text>
        <r>
          <rPr>
            <b/>
            <sz val="9"/>
            <color indexed="81"/>
            <rFont val="Tahoma"/>
            <family val="2"/>
          </rPr>
          <t>Emma Adriana Ortiz Amezquita:</t>
        </r>
        <r>
          <rPr>
            <sz val="9"/>
            <color indexed="81"/>
            <rFont val="Tahoma"/>
            <family val="2"/>
          </rPr>
          <t xml:space="preserve">
Defina la línea base en la unidad de medida elegida y para el año 2017.</t>
        </r>
      </text>
    </comment>
  </commentList>
</comments>
</file>

<file path=xl/comments9.xml><?xml version="1.0" encoding="utf-8"?>
<comments xmlns="http://schemas.openxmlformats.org/spreadsheetml/2006/main">
  <authors>
    <author>Emma Adriana Ortiz Amezquita</author>
  </authors>
  <commentList>
    <comment ref="A1" authorId="0" shapeId="0">
      <text>
        <r>
          <rPr>
            <b/>
            <sz val="9"/>
            <color indexed="81"/>
            <rFont val="Tahoma"/>
            <family val="2"/>
          </rPr>
          <t>Emma Adriana Ortiz Amezquita:</t>
        </r>
        <r>
          <rPr>
            <sz val="9"/>
            <color indexed="81"/>
            <rFont val="Tahoma"/>
            <family val="2"/>
          </rPr>
          <t xml:space="preserve">
</t>
        </r>
      </text>
    </comment>
    <comment ref="C1" authorId="0" shapeId="0">
      <text>
        <r>
          <rPr>
            <b/>
            <sz val="9"/>
            <color indexed="81"/>
            <rFont val="Tahoma"/>
            <family val="2"/>
          </rPr>
          <t>Emma Adriana Ortiz Amezquita:</t>
        </r>
        <r>
          <rPr>
            <sz val="9"/>
            <color indexed="81"/>
            <rFont val="Tahoma"/>
            <family val="2"/>
          </rPr>
          <t xml:space="preserve">
Identifique su objetivo estratégico institucional, al cual está asociada la meta.</t>
        </r>
      </text>
    </comment>
    <comment ref="E1" authorId="0" shapeId="0">
      <text>
        <r>
          <rPr>
            <b/>
            <sz val="9"/>
            <color indexed="81"/>
            <rFont val="Tahoma"/>
            <family val="2"/>
          </rPr>
          <t>Emma Adriana Ortiz Amezquita:</t>
        </r>
        <r>
          <rPr>
            <sz val="9"/>
            <color indexed="81"/>
            <rFont val="Tahoma"/>
            <family val="2"/>
          </rPr>
          <t xml:space="preserve">
Describa la meta de producto propuesta.</t>
        </r>
      </text>
    </comment>
    <comment ref="K1" authorId="0" shapeId="0">
      <text>
        <r>
          <rPr>
            <b/>
            <sz val="9"/>
            <color indexed="81"/>
            <rFont val="Tahoma"/>
            <family val="2"/>
          </rPr>
          <t>Emma Adriana Ortiz Amezquita:</t>
        </r>
        <r>
          <rPr>
            <sz val="9"/>
            <color indexed="81"/>
            <rFont val="Tahoma"/>
            <family val="2"/>
          </rPr>
          <t xml:space="preserve">
Defina el valor a cumplir en la vigencia: año 2018.</t>
        </r>
      </text>
    </comment>
    <comment ref="BX1" authorId="0" shapeId="0">
      <text>
        <r>
          <rPr>
            <b/>
            <sz val="9"/>
            <color indexed="81"/>
            <rFont val="Tahoma"/>
            <family val="2"/>
          </rPr>
          <t>Emma Adriana Ortiz Amezquita:</t>
        </r>
        <r>
          <rPr>
            <sz val="9"/>
            <color indexed="81"/>
            <rFont val="Tahoma"/>
            <family val="2"/>
          </rPr>
          <t xml:space="preserve">
defina el peso procentual que aporta la actividad al cumplimiento de la meta.</t>
        </r>
      </text>
    </comment>
    <comment ref="BY1" authorId="0" shapeId="0">
      <text>
        <r>
          <rPr>
            <b/>
            <sz val="9"/>
            <color indexed="81"/>
            <rFont val="Tahoma"/>
            <family val="2"/>
          </rPr>
          <t>Emma Adriana Ortiz Amezquita:</t>
        </r>
        <r>
          <rPr>
            <sz val="9"/>
            <color indexed="81"/>
            <rFont val="Tahoma"/>
            <family val="2"/>
          </rPr>
          <t xml:space="preserve">
Defina la programación a cumplir en este trimeste.</t>
        </r>
      </text>
    </comment>
    <comment ref="CC1" authorId="0" shapeId="0">
      <text>
        <r>
          <rPr>
            <b/>
            <sz val="9"/>
            <color indexed="81"/>
            <rFont val="Tahoma"/>
            <family val="2"/>
          </rPr>
          <t>Emma Adriana Ortiz Amezquita:</t>
        </r>
        <r>
          <rPr>
            <sz val="9"/>
            <color indexed="81"/>
            <rFont val="Tahoma"/>
            <family val="2"/>
          </rPr>
          <t xml:space="preserve">
Defina la programación a cumplir en este trimeste.</t>
        </r>
      </text>
    </comment>
    <comment ref="CG1" authorId="0" shapeId="0">
      <text>
        <r>
          <rPr>
            <b/>
            <sz val="9"/>
            <color indexed="81"/>
            <rFont val="Tahoma"/>
            <family val="2"/>
          </rPr>
          <t>Emma Adriana Ortiz Amezquita:</t>
        </r>
        <r>
          <rPr>
            <sz val="9"/>
            <color indexed="81"/>
            <rFont val="Tahoma"/>
            <family val="2"/>
          </rPr>
          <t xml:space="preserve">
Defina la programación a cumplir en este trimeste.</t>
        </r>
      </text>
    </comment>
    <comment ref="CK1" authorId="0" shapeId="0">
      <text>
        <r>
          <rPr>
            <b/>
            <sz val="9"/>
            <color indexed="81"/>
            <rFont val="Tahoma"/>
            <family val="2"/>
          </rPr>
          <t>Emma Adriana Ortiz Amezquita:</t>
        </r>
        <r>
          <rPr>
            <sz val="9"/>
            <color indexed="81"/>
            <rFont val="Tahoma"/>
            <family val="2"/>
          </rPr>
          <t xml:space="preserve">
Defina la programación a cumplir en este trimeste.</t>
        </r>
      </text>
    </comment>
    <comment ref="F2" authorId="0" shapeId="0">
      <text>
        <r>
          <rPr>
            <b/>
            <sz val="9"/>
            <color indexed="81"/>
            <rFont val="Tahoma"/>
            <family val="2"/>
          </rPr>
          <t>Emma Adriana Ortiz Amezquita:</t>
        </r>
        <r>
          <rPr>
            <sz val="9"/>
            <color indexed="81"/>
            <rFont val="Tahoma"/>
            <family val="2"/>
          </rPr>
          <t xml:space="preserve">
Defina el nombre del indicador.</t>
        </r>
      </text>
    </comment>
    <comment ref="G2" authorId="0" shapeId="0">
      <text>
        <r>
          <rPr>
            <b/>
            <sz val="9"/>
            <color indexed="81"/>
            <rFont val="Tahoma"/>
            <family val="2"/>
          </rPr>
          <t>Emma Adriana Ortiz Amezquita:</t>
        </r>
        <r>
          <rPr>
            <sz val="9"/>
            <color indexed="81"/>
            <rFont val="Tahoma"/>
            <family val="2"/>
          </rPr>
          <t xml:space="preserve">
Describa la fórmula del indicador  acorde a las fichas técnicas existentes.</t>
        </r>
      </text>
    </comment>
    <comment ref="H2" authorId="0" shapeId="0">
      <text>
        <r>
          <rPr>
            <b/>
            <sz val="9"/>
            <color indexed="81"/>
            <rFont val="Tahoma"/>
            <family val="2"/>
          </rPr>
          <t>Emma Adriana Ortiz Amezquita:</t>
        </r>
        <r>
          <rPr>
            <sz val="9"/>
            <color indexed="81"/>
            <rFont val="Tahoma"/>
            <family val="2"/>
          </rPr>
          <t xml:space="preserve">
Defina la unidad de medida.</t>
        </r>
      </text>
    </comment>
    <comment ref="I2" authorId="0" shapeId="0">
      <text>
        <r>
          <rPr>
            <b/>
            <sz val="9"/>
            <color indexed="81"/>
            <rFont val="Tahoma"/>
            <family val="2"/>
          </rPr>
          <t>Emma Adriana Ortiz Amezquita:</t>
        </r>
        <r>
          <rPr>
            <sz val="9"/>
            <color indexed="81"/>
            <rFont val="Tahoma"/>
            <family val="2"/>
          </rPr>
          <t xml:space="preserve">
Defina la línea base en la unidad de medida elegida y para el año 2017.</t>
        </r>
      </text>
    </comment>
  </commentList>
</comments>
</file>

<file path=xl/sharedStrings.xml><?xml version="1.0" encoding="utf-8"?>
<sst xmlns="http://schemas.openxmlformats.org/spreadsheetml/2006/main" count="4500" uniqueCount="751">
  <si>
    <t>Eje del Plan Departamental de Desarrollo</t>
  </si>
  <si>
    <t>Objetivo Estratégico Institucional</t>
  </si>
  <si>
    <t>Meta de producto anual</t>
  </si>
  <si>
    <t>Indicador de producto</t>
  </si>
  <si>
    <t xml:space="preserve">Valor esperado Año </t>
  </si>
  <si>
    <t>EJECUTADO I SEMESTRE 2019</t>
  </si>
  <si>
    <t>VALOR EJECUTADO II SEM 2019</t>
  </si>
  <si>
    <t>Valor ejecutado meta</t>
  </si>
  <si>
    <t>Actividades</t>
  </si>
  <si>
    <t>Peso % de la actividad frente a la meta</t>
  </si>
  <si>
    <t>I trimestre</t>
  </si>
  <si>
    <t>Evidencia</t>
  </si>
  <si>
    <t xml:space="preserve">Responsables Institucionales </t>
  </si>
  <si>
    <t>E mail Responsable</t>
  </si>
  <si>
    <t>Nombre del indicador</t>
  </si>
  <si>
    <t>Descripción de la fórmula</t>
  </si>
  <si>
    <t>Unidad de medida</t>
  </si>
  <si>
    <t>Línea base</t>
  </si>
  <si>
    <t>Valor</t>
  </si>
  <si>
    <t>Año</t>
  </si>
  <si>
    <t>II trimestre</t>
  </si>
  <si>
    <t>total I semestre</t>
  </si>
  <si>
    <t>III trimestre</t>
  </si>
  <si>
    <t>IV trimestre</t>
  </si>
  <si>
    <t>total II semestre</t>
  </si>
  <si>
    <t>TEJIDO SOCIAL
CUNDINAMARCA 2036.
INTEGRACIÓN Y GOBERNANZA.
COMPETITIVIDAD SOSTENIBLE.</t>
  </si>
  <si>
    <t>1. FORTALECER MODELO DE GESTION Y DE SERVICIOS</t>
  </si>
  <si>
    <t>SALUD AMBIENTAL</t>
  </si>
  <si>
    <t>Indice</t>
  </si>
  <si>
    <t>Porcentaje</t>
  </si>
  <si>
    <t>Proporción de pacientes con tamizaje para Ca de cuello uterino</t>
  </si>
  <si>
    <t>Proporción de pacientes con tamizaje para cáncer de próstata a través de la prueba PSA</t>
  </si>
  <si>
    <t># de Pacientes con indicación tamizaje con prueba PSA / #  total de  hombres  mayores de 50  años atendidos  *100</t>
  </si>
  <si>
    <t xml:space="preserve">Captación temprana de gestantes </t>
  </si>
  <si>
    <t>Número de gestantes a quienes se les realizó por lo menos una valoración médica  antes de la semana 12 de gestación / total de gestantes atendidas en la ESE</t>
  </si>
  <si>
    <t xml:space="preserve">proporción de gestantes con valoración por odontología </t>
  </si>
  <si>
    <t>#de gestantes con valoración por odontología/# total de gestantes *100</t>
  </si>
  <si>
    <t>NO TRANSMISIBLES</t>
  </si>
  <si>
    <t>Informe Dr. Alirio Cortes
RIPS</t>
  </si>
  <si>
    <t>odontologia@hospitalsalazardevilleta.gov.co
odontologiahsv@gmail.com</t>
  </si>
  <si>
    <t>Informe Dr. Alirio Cortes
RIPS vs produccion por profesionales</t>
  </si>
  <si>
    <t>Doc. Jose Alirio Cortes Gomez</t>
  </si>
  <si>
    <t>informe de captacion de nuevos usuarios en la vigencia 2019 con DX de DBM y orden de laboratorio</t>
  </si>
  <si>
    <t>informe de captacion de nuevos usuarios en la vigencia 2019 con DX de HTA y registro de Tension arterial para seguimiento dentro del programa</t>
  </si>
  <si>
    <t>verificacion de control en la frecuencia  de atencion que aplique con tension arterial menor a 140/60</t>
  </si>
  <si>
    <t>subgerenciaasistencial@hospitalsalazardevilleta.gov.co</t>
  </si>
  <si>
    <t xml:space="preserve">realizar seguimiento de aquellas captadas en control según esquema </t>
  </si>
  <si>
    <t xml:space="preserve">verificacion de control en la toma según frecuencia </t>
  </si>
  <si>
    <t>Dar indicación de tamizaje a mujeres de 25 a 69 años  para  tamizaje de Ca de cuello uterino a traves de citologia</t>
  </si>
  <si>
    <t>informe de captacion de nuevos usuarios en la vigencia 2019 con ordenes de tamizaje entre los 25 a 69</t>
  </si>
  <si>
    <t>Dar indicación de tamizaje de Ca de próstata a hombres mayores de 50 años a través de la prueba PSA</t>
  </si>
  <si>
    <t>Realizar seguimiento a  los exámenes con resultado positivo</t>
  </si>
  <si>
    <t>informe de captacion de nuevos usuarios en la vigencia 2019 con ordenes de tamizaje entre a mayores de 50 años</t>
  </si>
  <si>
    <t xml:space="preserve">verificacion de control en los positivos </t>
  </si>
  <si>
    <t>soporte de asignacion de inicio de controles</t>
  </si>
  <si>
    <t>Dr Maria Isabel 
(Jefe Karen Lorena Rojas)</t>
  </si>
  <si>
    <t>Dr Maria Isabel 
(Jefe Nataly Montenegro)</t>
  </si>
  <si>
    <t>Canalizar paciente gestante para la valoración de odontología</t>
  </si>
  <si>
    <t>Realizar la atención de odontología</t>
  </si>
  <si>
    <t xml:space="preserve">Realizar seguimiento a gestantes inasistentes. </t>
  </si>
  <si>
    <t xml:space="preserve">Asignación de citas para valoración por odontología desde el inicio de  su control prenatal </t>
  </si>
  <si>
    <t>informe de nuevos usuarios captados con orden  por odontologia</t>
  </si>
  <si>
    <t>verificacion de asistencia a control odontologico</t>
  </si>
  <si>
    <t>realizar la programacion de la asignacion al servicio</t>
  </si>
  <si>
    <t>verificar inasistencia y programar de carácter prioritaria aquellas inasistentes</t>
  </si>
  <si>
    <t>% eventos reportados</t>
  </si>
  <si>
    <t xml:space="preserve">SALUD MENTAL </t>
  </si>
  <si>
    <t>%</t>
  </si>
  <si>
    <t>Soporte del reporte e informes de ejecuciònd e actividades</t>
  </si>
  <si>
    <t>NUTRICIÓN</t>
  </si>
  <si>
    <t>Reportes y seguimientos realizados en el 2018</t>
  </si>
  <si>
    <t>Realizar el reporte semanal a través de MANGO del 100% de la población atendida en la ESE</t>
  </si>
  <si>
    <t>porcentaje</t>
  </si>
  <si>
    <t>TRANSMISIBLES</t>
  </si>
  <si>
    <t>Cobertura de vacunación</t>
  </si>
  <si>
    <t>Coberturas de vacunación con BCG, DPT 3 dosis, polio 3 dosis, triple viral &lt; 1 año y triple viral &lt; 5 años.</t>
  </si>
  <si>
    <t>Realizar demanda inducida al servicio de Vacunación, a través de los funcionarios del hospital, para eso se debe realizar socialización del servicio a los funcionarios del hospital.</t>
  </si>
  <si>
    <t>realizar brigadas de salud, de acuerdo al cronograma establecido por el subgerente de servicios de salud.</t>
  </si>
  <si>
    <t>socializar importancia y esquema de vacunacion a colbaroderes con el fin de ser replicadores a usuarios y aumentar captacion para el cumplimiento de metas</t>
  </si>
  <si>
    <t>realizar la entrega de vacunas registradas a facturacion y contar con el soporte de la factura con la cual fue cobrado el servicio, permitiendo obtener cumplimiento de metas bajo los RIPS</t>
  </si>
  <si>
    <t>% de niños en el programa de crecimiento y desarrollo</t>
  </si>
  <si>
    <t># niños menores de 10 años incluidos en el programa de CyD/ # total de niños menores de 10 años a cargo de la ESE * 100</t>
  </si>
  <si>
    <t>VULNERABLES</t>
  </si>
  <si>
    <t xml:space="preserve">informe de captacion de nuevos usuarios en la vigencia 2019 </t>
  </si>
  <si>
    <t>verificacion de control en la frecuencia  de atencion</t>
  </si>
  <si>
    <t xml:space="preserve">evidencia de actividades realizadas y entregar con planilla a facturacion para generar el cobro de educacion grupal y contar con el soporte de RIPS </t>
  </si>
  <si>
    <t>Unidad</t>
  </si>
  <si>
    <t>Calificación de la Autoevaluación  (SUA ) de acuerdo a la normatividad vigente.</t>
  </si>
  <si>
    <t xml:space="preserve">promedio de la calificación de autoevaluación de la vigencia / promedio de la calificación de autoevaluación de la vigencia anterior </t>
  </si>
  <si>
    <t>FORTALECIMIENTO AUT.SANIT</t>
  </si>
  <si>
    <t>realizar planes de mejoramiento para dar cumplimiento a evaluacion sobre la meta establecida</t>
  </si>
  <si>
    <t>Dr Sandra Torres Cristancho</t>
  </si>
  <si>
    <t>calidad@hospitalsalazardevilleta.gov.co</t>
  </si>
  <si>
    <t>2. FORTALECER LA GESTION FINANCIERA</t>
  </si>
  <si>
    <t xml:space="preserve">Juan Sebastian Hernandez Rincon </t>
  </si>
  <si>
    <t>sgsst@hospitralsalazardevilleta.gov.co</t>
  </si>
  <si>
    <t>firma de colaboradores nuevos que ingresan y retroalimentar a colaboradores sobe ajustes realizados a los documentos de plan de emergencia</t>
  </si>
  <si>
    <t>realizar los ajustes pertinentes a plan de emergencia por centros de slaud y hospital de adecuaciones fisicas realizadas</t>
  </si>
  <si>
    <t>4. FORTALECER EL TALENTO HUMANO (LIDERAZGO)</t>
  </si>
  <si>
    <t>SALUD LABORAL</t>
  </si>
  <si>
    <t>1, FORTALECER MODELO DE GESTION Y DE SERVICIOS</t>
  </si>
  <si>
    <t># de metros lineales organizados según TRD / # total de metros lineaes de archivos.</t>
  </si>
  <si>
    <t># de tranferencias documentales realizadas / # de transferencias documentales programadas.</t>
  </si>
  <si>
    <t xml:space="preserve">Documento Sistema Integrado de Conservación </t>
  </si>
  <si>
    <t># de asistentes a capacitaciones / # total de personas encargadas proceso gestión documental</t>
  </si>
  <si>
    <t># de expedientes digitalizados / # de expedientes existentes en archivo central</t>
  </si>
  <si>
    <t>Plan Anual de Adquisiciones</t>
  </si>
  <si>
    <t>% de Ejecucion del Plan de Adquisiciones</t>
  </si>
  <si>
    <t>Valor Ejecutado /Valor Presupuestado PAA 2018</t>
  </si>
  <si>
    <t>3. FORTALECER EL TALENTO HUMANO</t>
  </si>
  <si>
    <t>Plan Anual de Vacantes</t>
  </si>
  <si>
    <t xml:space="preserve">% de cumplimiento del Plan Anual de Vacantes </t>
  </si>
  <si>
    <t xml:space="preserve"># de  vacantes cubierta/Total # de vacantes previstas </t>
  </si>
  <si>
    <t xml:space="preserve">% de cumplimiento del Plan de prevision de recursos humanos </t>
  </si>
  <si>
    <t># de recurso humano previsto/Total de Recurso Humano requerido para normal funcionamiento.</t>
  </si>
  <si>
    <t>Plan Estratégico de Talento Humano</t>
  </si>
  <si>
    <t xml:space="preserve">% cumplimiento Plan Estrategico de Recursos Humanos </t>
  </si>
  <si>
    <t># Actividades ejecutadas / Total # actividades planeadas</t>
  </si>
  <si>
    <t xml:space="preserve">% de cumplimiento del plan Institucional de capacitaciones </t>
  </si>
  <si>
    <t xml:space="preserve"># capacitaciones realizadas / Total # de capacitaciones programadas </t>
  </si>
  <si>
    <t xml:space="preserve">% de cumplimiento del plan de incentivos </t>
  </si>
  <si>
    <t xml:space="preserve"># de actividades ejcutadas/ Total # actividades programadas. </t>
  </si>
  <si>
    <t>GOBERNACIÓN DE CUNDINAMARCA</t>
  </si>
  <si>
    <t>SECRETARIA DE SALUD</t>
  </si>
  <si>
    <t>PLAN DE ACCIÓN INTEGRAL</t>
  </si>
  <si>
    <t>Nombre de la IPS</t>
  </si>
  <si>
    <t>HOSPITAL SALAZAR DE VILLETA</t>
  </si>
  <si>
    <t>Código de habilitación de la IPS</t>
  </si>
  <si>
    <t>Fecha de Aprobación de la Junta Directiva</t>
  </si>
  <si>
    <t>31 DE JULIO DE 2018</t>
  </si>
  <si>
    <t>Nombre del Gerente</t>
  </si>
  <si>
    <t>AIXA JOVANA CIFUENTES BELTRAN</t>
  </si>
  <si>
    <t>TEJIDO SOCIAL.
INTEGRACIÓN Y GOBERNANZA</t>
  </si>
  <si>
    <t>Clasificar ordenar, describir del 60% de los archivos de gestión de cada una de las dependencias y procesos del Hospital.</t>
  </si>
  <si>
    <t>Inventario Documental Archivo Central Villeta a 30 de Diciembre de 2018.</t>
  </si>
  <si>
    <t>Lider de Gestion Documental</t>
  </si>
  <si>
    <t>archivo@hospitalsalazardevilleta.gov.co</t>
  </si>
  <si>
    <t>Elaborar cronograma con transferencias documentales programadas.</t>
  </si>
  <si>
    <t>Cronograma de transferencias aprobada por comité interno de archivo.
Inventario Documental de archivos recibidos por archivo central.</t>
  </si>
  <si>
    <t>Diseñar e implementar el Sistema Integrado de Conservación de documentos.</t>
  </si>
  <si>
    <t>El documento de sistema integrado de conservación documental esta programado para implementación en el II Semestre de 2019</t>
  </si>
  <si>
    <t>Capacitar continuas sobre la importancia de la gestión documental</t>
  </si>
  <si>
    <t>Se realizó una capacitación en el mes de Octubre de 2018: Registro fotográfico y Presentación en Power Point.</t>
  </si>
  <si>
    <t>Digitalizar el 60% de los expedientes existentes documentos mediante esceneo óptico</t>
  </si>
  <si>
    <t>Se ha digitalizado el 35% del total del archivo: Inventario y muestra de algunos archivos digitalizados.</t>
  </si>
  <si>
    <t>Realizar trimestralmente la Ejecucion del PAA dando cumplimiento a los requisitos establecidos en lo relacionado a codificacion, CUPS, CIE 10, CIE 11. vs Presupuesto</t>
  </si>
  <si>
    <t xml:space="preserve">Informes de Auditoria
Ejecución del Plan Anual de Adquisiciones </t>
  </si>
  <si>
    <t>Lider Control Interno</t>
  </si>
  <si>
    <t>controlinterno@hospitalsalazardevilleta.gov.co</t>
  </si>
  <si>
    <t>Publicar modificaciones al PAA según la presentacion de las mismas con su debida justificacion</t>
  </si>
  <si>
    <t>Realizar estudio que incluya el analisis de todo el recurso humano, teniendo en cuenta la restructuracion realizada en vigencias anteriores, con el enfoque tecnico, financiero y de costos y cargas de trabajo</t>
  </si>
  <si>
    <t>Estudio Recurso Humano</t>
  </si>
  <si>
    <t xml:space="preserve">Lider de Talento Humano </t>
  </si>
  <si>
    <t>talentohumano@hospitalsalazardevilleta.gov.co</t>
  </si>
  <si>
    <t>Diagnostico según resultado del estudio en el Plan de Vacantes relacionando la posible utilizacion de plantas transitorias</t>
  </si>
  <si>
    <t>Disgnostico de recurso humano</t>
  </si>
  <si>
    <t>Planear  estructura de acuerdo a la Mision y Vision en lo relacionado a Recurso Humano, teniendo en cuenta PSFF aprobado</t>
  </si>
  <si>
    <t>Estructura organizacional</t>
  </si>
  <si>
    <t>Definir Modelo de Escala Salarial de acuerdo al perfil y competencias</t>
  </si>
  <si>
    <t>Modelo de Escala Salarial</t>
  </si>
  <si>
    <t>Plan de Incentivos institucional</t>
  </si>
  <si>
    <t>Realizar cronograma de Capacitacion a los funcionarios en los aspectos identificados</t>
  </si>
  <si>
    <t xml:space="preserve">Plan Institucional de Capacitaciones </t>
  </si>
  <si>
    <t>Ejecutar cronograma de Capacitacion a los funcionarios en los aspectos identificados en un 80% según cronograma definido para la vigencia</t>
  </si>
  <si>
    <t>Evaluar cronograma de Capacitacion a los funcionarios en los aspectos identificados</t>
  </si>
  <si>
    <t>informe de cumplimiento capacitacion IV trimestre</t>
  </si>
  <si>
    <t>Definir Modelo de Incentivos con relacion a compromisos y politicas institucionales</t>
  </si>
  <si>
    <t xml:space="preserve">Plan de Incentivos incluido en la planeacion de Talento Humano </t>
  </si>
  <si>
    <t>Realizar la implementacion del modelo de incentivos</t>
  </si>
  <si>
    <t>PROCEDIMIENTO  EXAMENES MEDICOS - HOSPITAL VILLETA;PROFESIOGRAMA ESE VILLETA</t>
  </si>
  <si>
    <t>Seguimiento Plan Anticorrupción</t>
  </si>
  <si>
    <t>Subgerencia administrativa y Control Interno</t>
  </si>
  <si>
    <t>controlinterno@hospitalsalazardevilleta.gov.co; saf@hospitalsalazardevilleta.gov.co</t>
  </si>
  <si>
    <t>Inventarios Aleatorios</t>
  </si>
  <si>
    <t>Control Interno y Revisoria Fiscal</t>
  </si>
  <si>
    <t>Seguimiento Contratación</t>
  </si>
  <si>
    <t>Control Interno</t>
  </si>
  <si>
    <t>Arqueos de Caja y audit recibos de caja menor</t>
  </si>
  <si>
    <t>LISTA DE CHEQUEO</t>
  </si>
  <si>
    <t>Lider Talento Humano</t>
  </si>
  <si>
    <t xml:space="preserve">Informe Audit Rev Fiscal Cont Interno; Plan de Mejoramiento Sug Rev Fiscal </t>
  </si>
  <si>
    <t>Revisor Fiscal</t>
  </si>
  <si>
    <t>entrega de informes mensual de seguimiento a la gobernacion</t>
  </si>
  <si>
    <t>gestor de sistemas de informacion</t>
  </si>
  <si>
    <t>sistemasdeinformacion@hospitalsalazardevilleta.gov.co</t>
  </si>
  <si>
    <t>Informes de justificacion de PAA, en la pagina web y en SECOP</t>
  </si>
  <si>
    <t>EJECUCION PLAN DE INCENTIVOS 2019</t>
  </si>
  <si>
    <t xml:space="preserve">realizar actividades con evidencia y firmas de asistentes que permita evaluar las dificultades y generar el plan de mejoramiento para casos que se puedan presentar en eventos reales. Fortalecer el grupo de brigadistas </t>
  </si>
  <si>
    <t>evaluar los indicadores de resolucion 0312 del 2019(que deroga la 1111/2017) que presentan dificultades y realizar los correctivos pertinentes para el cumplimiento propuesto para esta vigencia</t>
  </si>
  <si>
    <t>ok</t>
  </si>
  <si>
    <t>juanfemed2@gmail.com</t>
  </si>
  <si>
    <t xml:space="preserve">informe de captacion de nuevos usuarios en la vigencia 2019 con ordenes de Cancer de mama entre los 59 a 60 años </t>
  </si>
  <si>
    <t>% de satisfacción</t>
  </si>
  <si>
    <t># usuarios satisfechos/ # usuarios entrevistados * 100</t>
  </si>
  <si>
    <t xml:space="preserve">Programa de Humanizacion </t>
  </si>
  <si>
    <t xml:space="preserve"># de documentos actualizados /total de documentos actualizados </t>
  </si>
  <si>
    <t>5.FORTALECER LA HUMANIZACION EN EL SERVICIO (FELICIDAD)</t>
  </si>
  <si>
    <t>Pamel Muñetones</t>
  </si>
  <si>
    <t>siau@hospitalsalazardevilleta.gov.co</t>
  </si>
  <si>
    <t>Realizar informe sobre satisfacción de usuario presentarlo a comité directivo con plan de mejoramiento</t>
  </si>
  <si>
    <t>Documentar  el programa de humanización
socializar el programa de humanización
definir indicadores de resultado</t>
  </si>
  <si>
    <t>cronograma de trabajo y  plan de acción  para el hospital Salazar de Villeta y unidades funcionales  " trato humanizado a usuarios y la percepción de humanización del usuario frente a la atención recibida."</t>
  </si>
  <si>
    <t>Realizar encuesta de percepción de humanización a los usuarios de manera mensual en el hospital y unidades funcionales y de acuerdo a la percepción y definir planes de mejoramiento</t>
  </si>
  <si>
    <t>Numero</t>
  </si>
  <si>
    <t>Componente</t>
  </si>
  <si>
    <t>SALUD SEXUAL Y REPRODUCTIVA</t>
  </si>
  <si>
    <t>EMERGENCIAS Y DESASTRES</t>
  </si>
  <si>
    <t>sandra Torres</t>
  </si>
  <si>
    <t xml:space="preserve">Notificar el 100% de casos que afectan la salud mental en formatos establecidos, realizar el seguimiento de atenciones realizadas por el profesional dentro del sistema de informacion </t>
  </si>
  <si>
    <t>No. de reportes identificados y realizados/No. de casos con seguimiento</t>
  </si>
  <si>
    <t>31. Plan Institucional de Capacitación</t>
  </si>
  <si>
    <t>32. Plan de Incentivos Institucionales</t>
  </si>
  <si>
    <t>verificacion de control en la frecuencia  de atencion que aplique con la revision de resultado de laboratorio menor a 7.0</t>
  </si>
  <si>
    <t>verificacion de pacientes qu ingresan al programa confirmados para programacion de control</t>
  </si>
  <si>
    <t>Número de gestantes a quienes se les realizó por lo menos una valoración médica  trimestral/ total de gestantes atendidas en la ESE</t>
  </si>
  <si>
    <t>proporocion de maternar con4 controles</t>
  </si>
  <si>
    <t>proporcion de consultas de RN y postparto</t>
  </si>
  <si>
    <t>matriz de seguimiento de pacientes inscritos nuevos dentro de la atenion del progrmas de tamizaje</t>
  </si>
  <si>
    <t>matriz de seguimiento de pacientes inscritos nuevos dentro de la atenion del programas de tamizaje</t>
  </si>
  <si>
    <t>programacion posparto y RN a poblacion captada de atencion dentro del hospital, comparada con RIPS de atencion</t>
  </si>
  <si>
    <t>Dr maria isabel y terapia</t>
  </si>
  <si>
    <t>% de cmplimiento de sosteniblidad del  SUH</t>
  </si>
  <si>
    <t># de actividades cumplidas/total de actividades realizadas</t>
  </si>
  <si>
    <t>Cumplimiento  (SUA)</t>
  </si>
  <si>
    <t>Cumplimiento  (PAMEC)</t>
  </si>
  <si>
    <t>captacion de poblacion en un 19% para tamizaje de Cáncer de cuello  uterino</t>
  </si>
  <si>
    <t># menores de 5 años con reingreso hx con IRA dentro del los 20 dias despues del 1er egres por IRA en la misma instituion/el # menores de 5 años con al menos un egreso por IRA</t>
  </si>
  <si>
    <t>NA</t>
  </si>
  <si>
    <t xml:space="preserve">Ejecutar en un 100% el plan de accion definido en la linea  de ahorro del agua según estrategia de hospital verde </t>
  </si>
  <si>
    <t>Realizar seguimiento mensual al consumo de agua en la ESE garantizando el control de la reducción</t>
  </si>
  <si>
    <t xml:space="preserve">Ejecutar en un 100% el plan de accion definido en la linea  de ahorro del energia según estrategia de hospital verde </t>
  </si>
  <si>
    <t>Realizar seguimiento mensual al consumo de energia en la sede principal garantizando el control de la reducción</t>
  </si>
  <si>
    <t>Socializar las lineas de intervencion de la estrategia  Hospital verde con el 100% de los funcionarios de la E.S.E. linea ahorro de papel para la vigencia 2018.</t>
  </si>
  <si>
    <t xml:space="preserve">Ejecutar en un 100% el plan de accion definido en la linea  de ahorro del papel según estrategia de hospital verde </t>
  </si>
  <si>
    <t>Realizar seguimiento mensual al consumo de papel en la sede principal garantizando el control de la reducción</t>
  </si>
  <si>
    <t>Documentar la Estrategia de Hospital verde linea de accion ahorro de agua  para la vigencia 2019</t>
  </si>
  <si>
    <t>Socializar las lineas de intervencion de la estrategia  Hospital verde con el 100% de los funcionarios de la E.S.E. linea ahorro de agua  para la vigencia 2019</t>
  </si>
  <si>
    <t>Documentar la Estrategia de Hospital verde linea de accion ahorro de energia  para la vigencia 2019</t>
  </si>
  <si>
    <t>Socializar las lineas de intervencion de la estrategia  Hospital verde con el 100% de los funcionarios de la E.S.E. linea ahorro de energia para la vigencia 2019</t>
  </si>
  <si>
    <t>Documentar la Estrategia de Hospital verde linea de accion ahorro de papel  para la vigencia 2019</t>
  </si>
  <si>
    <t xml:space="preserve">Reducir el consumo del agua per capita anual en 100 m3 en la  E.S.E. </t>
  </si>
  <si>
    <t xml:space="preserve">M3 de agua consumidos en el periodo </t>
  </si>
  <si>
    <t>M3</t>
  </si>
  <si>
    <t>MP Nº</t>
  </si>
  <si>
    <t>Valor esperado Año 2019</t>
  </si>
  <si>
    <t>Total I semestre</t>
  </si>
  <si>
    <t>Total II semestre</t>
  </si>
  <si>
    <t>Realizar aplicación de barniz de flúor en un 20% de la poblacion a cargo del hospital</t>
  </si>
  <si>
    <t>Realizar  control de placa en un 20% de la poblacion a cargo del hospital</t>
  </si>
  <si>
    <t xml:space="preserve">Realizar capacitación en sala de espera sobre educación en higiene oral </t>
  </si>
  <si>
    <t>% de pacientes mayores de 18 años con tamizaje para hipertensión arterial.</t>
  </si>
  <si>
    <t>Captación de Hipertensión Arterial  de personas de 18 a 69 años</t>
  </si>
  <si>
    <t>Número de población mayor de 18 años con tamizaje para HTA / Número total de población mayor de 18 años a cargo de la IPS</t>
  </si>
  <si>
    <t>Control Hipertensión arterial</t>
  </si>
  <si>
    <t>Incrementar la Captación de Hipertensión Arterial  de personas de 18 a 69 años en un 2% anual respecto a la línea de base establecida en la entidad para la vigencia 2018</t>
  </si>
  <si>
    <t xml:space="preserve">Número de pacientes entre 18 y 69 años con diagnóstico
de Hipertensión Arterial reportado/Número total esperado de pacientes entre 18 a 69 años
con diagnóstico de Hipertensión Arterial </t>
  </si>
  <si>
    <t>Control diabetes mellitus</t>
  </si>
  <si>
    <t>Numero de pacientes con diagnóstico de diabetes mellitus con hemoglobina glicosilada menor a 7% en los últimos 6 meses/total de pacientes con diagnóstico de diabetes mellitus reportados</t>
  </si>
  <si>
    <t xml:space="preserve">Realizar seguimiento de por HC de control según esquema con la verificacion de control de tension arterial </t>
  </si>
  <si>
    <t>Realizar seguimiento a las cifras de hemoglobina glicosilada controladas de los usuarios responsabilidad de la ESE</t>
  </si>
  <si>
    <t>Realizar captacion de pacientes con DX de HTA, para la inscripcion a programa de cronicos verificando la toma de tension arteroial para el control según esquema</t>
  </si>
  <si>
    <t>Realizar canalizacion de pacientes confirmados captados inscritos dentro del programa para la programacion de control periodico</t>
  </si>
  <si>
    <t xml:space="preserve">Realizar demanda inducida continua desde todos los servicios  a los pacientes mayores de 18 a 69 años para que se realicen la tamizacion para identificar la HTA y Deabetes. </t>
  </si>
  <si>
    <t xml:space="preserve">Realizar demanda inducida continua extramurramente  a los pacientes mayores de 18 a 69 años para que se realicen la tamizacion para identificar la HTA y Deabetes. </t>
  </si>
  <si>
    <t>Realizar captacion de pacientes con DX  de DBM, para la inscripcion a programa de cronicos verificando la solicitud de ordenes de hemoglobina para el control según esquema</t>
  </si>
  <si>
    <t xml:space="preserve">Proporción de pacientes con  indicación de tamizaje para Cancer de mama </t>
  </si>
  <si>
    <t>Dar indicación de tamizaje a mujeres entre 50 a 69  para  tamizaje de cancer de mama  por ordenes medicas</t>
  </si>
  <si>
    <t xml:space="preserve">Realizar seguimiento de aquellas captadas en control según esquema </t>
  </si>
  <si>
    <t>Realizar demanda inducida a la población infantil (6 - 11 años) para tamizaje de agudeza visual</t>
  </si>
  <si>
    <t>Aplicar tamizaje a la población infantil (6 - 11 años) para tamizaje de agudeza visual</t>
  </si>
  <si>
    <t>Duración media lactancia materna</t>
  </si>
  <si>
    <t>Duración en meses de la lactancia materna exclusiva</t>
  </si>
  <si>
    <t>Meses</t>
  </si>
  <si>
    <t>Realizar educación a las gestantes por parte de APS y PIC a las gestantes identificadas</t>
  </si>
  <si>
    <t>Realizar educación a las gestantes por parte de referente IAMI a las gestantes identificadas</t>
  </si>
  <si>
    <t xml:space="preserve">Realizar seguimiento al 100% de las puérperas </t>
  </si>
  <si>
    <t>Realizar seguimiento  al 100% de los niños menores de 5 años con desnutrición aguda.</t>
  </si>
  <si>
    <t xml:space="preserve">% De casos de desnutrición en niños menores de 5 años con seguimiento </t>
  </si>
  <si>
    <t xml:space="preserve">No. De casos con seguimiento de niños menores de 5 años con desnutrición aguda/ Total de casos de niños menores de 5 años con desnutrición  </t>
  </si>
  <si>
    <t xml:space="preserve">Porcentaje </t>
  </si>
  <si>
    <t>Actualizar al 100% del  personal de PYP   médicos (12), enfermeras (13) y enfermeras jefes (4) y Odontologos (5) gecavis (2) de la E.S.E en ruta de atencion integral a la desnutricion aguda en niños menores de 5 años.</t>
  </si>
  <si>
    <t>Realizar seguimiento al restablecimiento de las condiciones nutricionales de los niños con desnutricion.</t>
  </si>
  <si>
    <t xml:space="preserve">Captación temprana mínimo del 85% 
de gestantes  antes de la semana 12 de gestación 
</t>
  </si>
  <si>
    <t>Reporte inmediato por parte  del laboratorio al servicio de Promoción y prevención del 100% de la prueba de gravindex positivos</t>
  </si>
  <si>
    <t>Articular con el PIC Municipal la demanda inducida continua  de las mujeres en estado de embarazo.</t>
  </si>
  <si>
    <t>Realizar búsqueda activa institucional de gestantes de la poblacion objeto de la ESE</t>
  </si>
  <si>
    <t>Realizar Seguimiento periodico de las gestantes a cargo de la ESE a través de los PIC Municipal</t>
  </si>
  <si>
    <t>Garantizar el acceso a las gestantes responsabilidad del municipio a los controles prenatales mediante el agendamiento de citas</t>
  </si>
  <si>
    <t>Proporción  de recién nacidos con tamizaje para Hipotiroidismo</t>
  </si>
  <si>
    <t>Nº de nacidos vivos a quienes se realiza tamizaje de hipotiroidismo / Número total de nacidos vivos reportados</t>
  </si>
  <si>
    <t>Realizar segumiento de los nacidos vivios y tomar las muestras</t>
  </si>
  <si>
    <t>Realizar seguimiento a los resultados.</t>
  </si>
  <si>
    <t xml:space="preserve">Ampliar en un 5% la canalizacion de adolecentes al programa de planificación familiar sobre la línea base </t>
  </si>
  <si>
    <t xml:space="preserve">No. De adolecente inscritos en el programa de planificación familiar </t>
  </si>
  <si>
    <t xml:space="preserve">No. De adolecente inscritos en el programa de planificación familiar/total de adolencentes programados </t>
  </si>
  <si>
    <t>Articular con el PIC Municipal la demanda inducida extramural continua al programa de planificacion familiar.</t>
  </si>
  <si>
    <t xml:space="preserve">Implementar mediante la estrategia de servicios amigables por medio de 6 talleres de capacitacion al 40% de la poblacion objeto  los adolecentes en temas de salud sexual y reproductiva de manera trimestral. </t>
  </si>
  <si>
    <t>Seguimiento de atenciones del postparto sea instItucional o fuera del hospital en los primeros 8 dias luego del alumbramiento y control mensual</t>
  </si>
  <si>
    <t>atenciones facturadas de atencion del parto y matriz de seguimiento de ateniones fuera de la institucion</t>
  </si>
  <si>
    <t>Consulta del puerperio y RN antes de 8 dias</t>
  </si>
  <si>
    <t>Proporcion de reingreso menor de 5 años con dx de IRA</t>
  </si>
  <si>
    <t>Realizar seguimiento por APS y PIC a los pacientes atendidos por primera vez con IRA con respecto a las recomendaciones dadas por el medico y estado del paciente hasta su recuperación</t>
  </si>
  <si>
    <t>Realizar el tratamiento oportuno al 100% de los pacientes identificados  con TBC..</t>
  </si>
  <si>
    <t>Pacientes diagnosticados y con tratamiento</t>
  </si>
  <si>
    <t># pacientes diagnosticados y con tratamiento.</t>
  </si>
  <si>
    <t>Número</t>
  </si>
  <si>
    <t>Realizar gestión para la realización de exámenes de diagnostico a pacientes sintomáticos respiratorios con pertinencia medica para descartar tuberculosis.</t>
  </si>
  <si>
    <t>Identificar pacientes con bascilioscopias positivas.</t>
  </si>
  <si>
    <t xml:space="preserve">Suministrar tratamiento oportuno al 100% de los  pacientes diagnosticados con TBC </t>
  </si>
  <si>
    <t>Fortalecer la Estrategia Nacional de Respuesta a Emergencias, garantizando la efectividad de la atención y prestación de servicios básicos durante la respuesta, a través de la formulación, desarrollo y evaluación de los planes sectoriales de gestión del riesgo de
desastres.</t>
  </si>
  <si>
    <t xml:space="preserve">% de cumplimiento en las actividades programadas para el fortalecimiento de la estrategia a respuesta de emergencias  </t>
  </si>
  <si>
    <t xml:space="preserve">No. De actividades ejecutadas/total de actividades programadas </t>
  </si>
  <si>
    <t>Socializar el plan de emergencia con el 100% de los trabajadores de la E.S.E.</t>
  </si>
  <si>
    <t>Participar en el comité de ayuda mutua con los actores del municipio (alcalida, bomberos  empresas publicas y privadas) donde participan de manera voluntaria para identificar riegos y establer acciones para atender emergencias en el momento que se presenten.</t>
  </si>
  <si>
    <t xml:space="preserve">% De accidentes de trabajo reportados </t>
  </si>
  <si>
    <t>No. De accidentes de trabajo reportados/Total de accidentes de trabajo identificados en la E.S.E.</t>
  </si>
  <si>
    <t>Reporte del 100% de los accidentes de trabajo  y enfermedades laborales formales en el formulario de SIVISALA de municipio de Villeta  identificados en la E.S.E.</t>
  </si>
  <si>
    <t>Reporte diario de los accidentes de trabajo formales  como enfermedades profesionales identificadas  en la E.S.E. por parte del personal medico y facturadores al área de Salud ocupacional de la E.S.E.</t>
  </si>
  <si>
    <t>Realizar caracterizacion del 100% de la poblacion objeto de la ESE</t>
  </si>
  <si>
    <t>Realizar identificación y canalización de menores de 10 años con alteraciones en el crecimiento en los servicios intramurales</t>
  </si>
  <si>
    <t>N°. De auditorías</t>
  </si>
  <si>
    <t>Socializar guía de practica clínica de crecimiento y desarrollo en niños de 0 a 10 años al 100% del personal medico</t>
  </si>
  <si>
    <t>Realizacion del comité de Historias Clínicas 4 veces durante la vigencia</t>
  </si>
  <si>
    <t>Calculo y selección de muestra de historias clínicas a ser auditadas por trimestre</t>
  </si>
  <si>
    <t xml:space="preserve">Aplicación de auditoria a HC verificando la adherencia a la guía de crecimiento y desarrollo </t>
  </si>
  <si>
    <t xml:space="preserve">Socializar la satisfacción de los usuarios ante los colaboradores de la ESE </t>
  </si>
  <si>
    <t xml:space="preserve">Elaborar  diagnostico sobre la percepción de los usuarios sobre los servicios del hospital y las unidades funcionales </t>
  </si>
  <si>
    <t xml:space="preserve">Dar cumplimiento al plan de sostenibilidad del SUH </t>
  </si>
  <si>
    <t xml:space="preserve">Realizar autoevaluacion  de habilitación basado en la resolución 2003 de 2014. </t>
  </si>
  <si>
    <t xml:space="preserve">Diseñar planes de acción de acuerdo a las necesidades identificaddas </t>
  </si>
  <si>
    <t>Ejecutar las acciones establecidas según los estándares de la Resolución 2003.</t>
  </si>
  <si>
    <t>Realizar autoevaluacion con miras al cumplimiento de estanderes de acreditacion.</t>
  </si>
  <si>
    <t>Levantar planes de mejora para el cierre de brechas.</t>
  </si>
  <si>
    <t>Ejecutar las acciones de los planes de mejorameinto en un 100%</t>
  </si>
  <si>
    <t>Elaboración y seguimiento al plan de mejora de acreditación.</t>
  </si>
  <si>
    <t>Realizar autoevaluación de estándares de acreditación</t>
  </si>
  <si>
    <t>Mantener al 100%  el Sistema de la información de la Calidad en  la ESE</t>
  </si>
  <si>
    <t xml:space="preserve">% de indicadores de calidad con analisis </t>
  </si>
  <si>
    <t>No.inidicadores con analisis /total de indicadores de calidad con obligatorio reporte</t>
  </si>
  <si>
    <t>Realizar análisis de los resultados obtenidos en los indicadores.</t>
  </si>
  <si>
    <t xml:space="preserve">Consolidar la información de los indicadores definidos en la resolución 256/ 2016. </t>
  </si>
  <si>
    <t xml:space="preserve">Aumentar en un 8%  los documentos de la E.S.E que cumplen con  las tablas de retención documental. </t>
  </si>
  <si>
    <t xml:space="preserve">% de metros lineales de documentos ajustados a las tablas de retención documental </t>
  </si>
  <si>
    <t>Ejecución del cronograma de transferencia Documental de las oficinas de la Empresa Social del Estado Hospital Salazar de Villeta al área de Archivo Central</t>
  </si>
  <si>
    <t>% de cumplimiento de transferencias documentales realizadas</t>
  </si>
  <si>
    <t>Ejecución del cronograma de digitalizacion Documental de las oficinas de la Empresa Social del Estado Hospital Salazar de Villeta al área de Archivo Central</t>
  </si>
  <si>
    <t>% de cumplimiento de digitalizacion documentales realizadas</t>
  </si>
  <si>
    <t>% cumplimiento de capacitaciones</t>
  </si>
  <si>
    <t>Capacitación al 100% del personal encargado del proceso de gestion documental en el PINAR</t>
  </si>
  <si>
    <t>Documentar el sistema integrado de conservación</t>
  </si>
  <si>
    <t>Documenta aprobado</t>
  </si>
  <si>
    <t>Plan de Previsión de Recursos Humanos</t>
  </si>
  <si>
    <t>Desarrollar en un 100% el plan de trabajo anual en seguridad y salud en el trabajo definido para la vigencia 2019</t>
  </si>
  <si>
    <t>% cumplimiento del Plan de Trabajo Anual en Seguridad y Salud en el Trabajo</t>
  </si>
  <si>
    <t>(# de acciones ejecutadas del Trabajo Anual en Seguridad y Salud en el Trabajo / Total de acciones programadas en el Trabajo Anual en Seguridad y Salud en el Trabajo)X100</t>
  </si>
  <si>
    <t>Ejecutar las actividades según el cronograma definido en el plan de trabajo anual en seguridad y salud en el trabajo</t>
  </si>
  <si>
    <t>Implementar la estratégias definidas en el  plan anticorrupción y atención al ciudadano para la vigencia 2019</t>
  </si>
  <si>
    <t>% de cumplimiento del Plan de Acción y de Atención al Ciudadano</t>
  </si>
  <si>
    <t>(# de acciones ejecutadas del Plan de Acción y de Atención al Ciudadano / Total de acciones programadas en el Plan de Acción y de Atención al Ciudadano) X 100</t>
  </si>
  <si>
    <t>Implementar el plan estratégico de tecnologías de la información y las comunicaciones PETI para la  vigencia 2019</t>
  </si>
  <si>
    <t>% cumplimiento del Plan Estratégico de Tecnologías de la Información y las Comunicaciones ­ PETI</t>
  </si>
  <si>
    <t>(# de acciones ejecutadas del Plan Estratégico de Tecnologías de la Información y las Comunicaciones ­ PETI / Total de acciones programadas en el Plan Estratégico de Tecnologías de la Información y las Comunicaciones ­ PETI)X100</t>
  </si>
  <si>
    <t>Implementar el plan de tratamiento de riesgos de seguridad y privacidad de la información definido para la vigencia 2019</t>
  </si>
  <si>
    <t>% cumplimiento del Plan de Tratamiento de Riesgos de Seguridad y Privacidad de la Información</t>
  </si>
  <si>
    <t>(# de acciones ejecutadas del Plan de Tratamiento de Riesgos de Seguridad y Privacidad de la Información / Total de acciones programadas en el Plan de Tratamiento de Riesgos de Seguridad y Privacidad de la Información)X100</t>
  </si>
  <si>
    <t>Implementar el plan de seguridad y privacidad de la información definido para la vigencia 2019</t>
  </si>
  <si>
    <t>% cumplimiento del Plan de Seguridad y Privacidad de la Información</t>
  </si>
  <si>
    <t>(# de acciones ejecutadas del Plan de Seguridad y Privacidad de la Información / Total de acciones programadas en el Plan de Seguridad y Privacidad de la Información)X100</t>
  </si>
  <si>
    <t>Formulación y aprobación del Plan Anticorrupción y de Atención al Ciudadano</t>
  </si>
  <si>
    <t>Actualizar matriz de riesgo institucional, realizando la identificación, valoración y tratamiento de los riesgos de corrupción institucional.</t>
  </si>
  <si>
    <t>Realizar seguimiento trimestral del nivel de cumplimiento del Plan Anticorrupción y de Atención al ciudadano.</t>
  </si>
  <si>
    <t>Realizar seguimiento trimestral al nivel de cumplimiento del Plan Estratégico de Tecnologías de la Información y las Comunicaciones</t>
  </si>
  <si>
    <t>Elaborar matriz de identificación de riesgos de información, hacer la valoración, definición de controles y establecer el mapa de riesgos.</t>
  </si>
  <si>
    <t>Programacion de los monitoreos de los controles definidos en cada uno de los riesgos de seuridad de la informacion</t>
  </si>
  <si>
    <t xml:space="preserve">Ejecutar el plan de seguridad y privacidad de la información </t>
  </si>
  <si>
    <t>Realizar seguimiento trimestral al nivel de cumplimiento del Plan de seguridad y privacidad de la información</t>
  </si>
  <si>
    <t>ENERO</t>
  </si>
  <si>
    <t>FEBRERO</t>
  </si>
  <si>
    <t>MARZO</t>
  </si>
  <si>
    <t>TRIMESTRE I</t>
  </si>
  <si>
    <t>ABRIL</t>
  </si>
  <si>
    <t>MAYO</t>
  </si>
  <si>
    <t>JUNIO</t>
  </si>
  <si>
    <t>TRIMESTRE II</t>
  </si>
  <si>
    <t>SEMESTRE I</t>
  </si>
  <si>
    <t>JULIO</t>
  </si>
  <si>
    <t>AGOSTO</t>
  </si>
  <si>
    <t>SEPTIEMBRE</t>
  </si>
  <si>
    <t>TRIMESTRE III</t>
  </si>
  <si>
    <t>OCTUBRE</t>
  </si>
  <si>
    <t>NOVIEMBRE</t>
  </si>
  <si>
    <t>DICIEMBRE</t>
  </si>
  <si>
    <t>TRIMESTRE IV</t>
  </si>
  <si>
    <t>SEMESTRE II</t>
  </si>
  <si>
    <t>Valor ejecutado Año 2019</t>
  </si>
  <si>
    <t>% Avance meta</t>
  </si>
  <si>
    <t>RESULTADO PONDERADO</t>
  </si>
  <si>
    <t>RESULTADO PONDERADO DE LA DIMENSION</t>
  </si>
  <si>
    <t>N</t>
  </si>
  <si>
    <t>D</t>
  </si>
  <si>
    <t>R</t>
  </si>
  <si>
    <t>AÑO 2019</t>
  </si>
  <si>
    <t>remas de material  consumido/total de remas de material  programados según estretegia hospital verde</t>
  </si>
  <si>
    <t>Ejecutado I trimestre</t>
  </si>
  <si>
    <t>Evidencias</t>
  </si>
  <si>
    <t>Documento de estrategia de hospital verde</t>
  </si>
  <si>
    <t>Programa de capacitacion y ejecucion</t>
  </si>
  <si>
    <t>programa de capacitacion y ejecucion</t>
  </si>
  <si>
    <t>Soportes de capacitacion</t>
  </si>
  <si>
    <t>Soportes</t>
  </si>
  <si>
    <t>Índice de COP Primera Infancia, infancia y adolescencia</t>
  </si>
  <si>
    <t>1490/3233
=46,08%</t>
  </si>
  <si>
    <t>Captación de Diabeticos  personas de 18 a 69 años</t>
  </si>
  <si>
    <t>Incrementar la Captación de daibeticos de personas de 18 a 69 años en un 1%  anual respecto a la línea de base establecida en la entidad para la vigencia 2018</t>
  </si>
  <si>
    <t xml:space="preserve">Número de mujeres de 50 a 69 años que cuentan con mamografía en los últimos 2 años/total de mujeres entre 50 y 69 años asignadas a la IPS
</t>
  </si>
  <si>
    <t>Número de mujeres entre 25 y 69 años que se han tomado la citología en el periodo definido/total de mujeres entre 25 y 69 años asignadas a la IPS</t>
  </si>
  <si>
    <t>N° consulta de agudeza visual / N° de población infantil (6 a 11 años) a cargo de la IPS</t>
  </si>
  <si>
    <t>Número de pacientes entre 18 y 69 años con diagnóstico de Diabetes reportado/Número total esperado de pacientes entre 18 a 69 años de la población objeto
con diagnóstico de Hipertensión Arterial</t>
  </si>
  <si>
    <t>1113/6548
=17%</t>
  </si>
  <si>
    <t>402/3862
=10,4%</t>
  </si>
  <si>
    <t>m3 de agua consumidos/m3 esperados para el periodo</t>
  </si>
  <si>
    <t>0,454 KG</t>
  </si>
  <si>
    <t>1 LIBRA</t>
  </si>
  <si>
    <t>Disminuir a 3,0  el índice COP en la primera infancia, infancia y adolescencia para la vigencia 2019.</t>
  </si>
  <si>
    <t># total dientes cariados, obturados, perdidos de la primera infancia / # total población (primera infancia, infancia, adolescencia) en el servicio de odontología  (0 a 17 años)</t>
  </si>
  <si>
    <t>455/12899
=3,5%</t>
  </si>
  <si>
    <t>300/12899
=2,3%</t>
  </si>
  <si>
    <t>3/129
=2,32%</t>
  </si>
  <si>
    <t xml:space="preserve">Realizar el reporte del 100% de los eventos en salud mental (diferentes tipologias de violencia, consumo de sustancias psicoactivas, conducta suicida, trastornos mentales)  identificados. </t>
  </si>
  <si>
    <t># eventos reportados/#total de eventos identificados.</t>
  </si>
  <si>
    <t>I trimestre Ejecutado</t>
  </si>
  <si>
    <t>122/153
=80%</t>
  </si>
  <si>
    <t>48/178
= 26,9%</t>
  </si>
  <si>
    <t>Aumentar en un 15% minimo 4 controles en las maternas captadas en el programa (1x trimestre)</t>
  </si>
  <si>
    <t>Lograr el cumplimiento de un 90% de las acciones planteadas en el programa de seguridad del paciente para la vigencia 2018</t>
  </si>
  <si>
    <t>Programde seguridad del paciente implementado</t>
  </si>
  <si>
    <t>(No. Actividades del plan de acción de SP cumplidas/No. De actividades propuestas)X100</t>
  </si>
  <si>
    <t>Realizar diagnostico del programa de seguridad del paciente y socializar con comité de seguridad del paciente</t>
  </si>
  <si>
    <t>Formular y aprobar plan de acción de seguridad del paciente</t>
  </si>
  <si>
    <t>Realizar seguimiento al Plan de Acción de Seguridad del Paciente</t>
  </si>
  <si>
    <t>Realizar el reporte y seguimiento del 100% de la gestantes reportadas por mango con bajo y sobrepeso</t>
  </si>
  <si>
    <t>Proporcion de pacientes con tamizaje Visual en poblacion objeto</t>
  </si>
  <si>
    <t>Aumentar al 1% el tamizaje de agudeza visual en la población infantil, según linea base 2018</t>
  </si>
  <si>
    <t>32/1550
=2,06</t>
  </si>
  <si>
    <t xml:space="preserve">kWh consumidos en el periodo </t>
  </si>
  <si>
    <t>kWh de energia conumidos /total de kWh de energia esperados</t>
  </si>
  <si>
    <t>kWh</t>
  </si>
  <si>
    <t>Reducir en 205 Kg (200 resmas) el uso de papel   en la E.S.E</t>
  </si>
  <si>
    <t>Kg consumidos periodo</t>
  </si>
  <si>
    <t>Kg</t>
  </si>
  <si>
    <t>3403/1000
=3,40</t>
  </si>
  <si>
    <t>473/4566
=10,35%</t>
  </si>
  <si>
    <t>88/125
=70,4%</t>
  </si>
  <si>
    <t>Realizar tamizaje al 90% de los nacidos vivios reportados en el periodo.</t>
  </si>
  <si>
    <t>28/178
=15,7%</t>
  </si>
  <si>
    <t xml:space="preserve">Aumentar en un 2% el numero de gestantes con valoración por odontología en la vigencia </t>
  </si>
  <si>
    <t>174/2337
=7,44%</t>
  </si>
  <si>
    <t>Cronograma de actividades primer trimestre- Identificación de Vacantes Estudio Recurso Humano -Aplicación Ley 909 de 2004 segundo trimestre</t>
  </si>
  <si>
    <t>Realizar metas de seguimiento al plan de vacantes de acuerdo al comité evaluativo gerencial.</t>
  </si>
  <si>
    <t>Estudio aplicación  del Concepto 44621 de 2014 D AF P, "Plantas Transitorias"</t>
  </si>
  <si>
    <t>Estructura organizacional, personal de planta</t>
  </si>
  <si>
    <t>Modelo de Escala Salarial- Manual de Funciones</t>
  </si>
  <si>
    <t>Ejecutar Plan de Incentivos institucional</t>
  </si>
  <si>
    <t>Hacer presente el plan de insentivos al comité de bienestar</t>
  </si>
  <si>
    <t>informe de cumplimiento capacitacion vigencia 2019</t>
  </si>
  <si>
    <t>3/3
=100%</t>
  </si>
  <si>
    <t>Reducir 1% la proporcion de reingreso hx por IRA en menor de 5 años</t>
  </si>
  <si>
    <t>Ejecutado II trimestre</t>
  </si>
  <si>
    <t>Formato diligenciado de seguimiento de llamadas a pacientes con IRA, Actas de reunion de seguimiento de pacientes menores con IRA</t>
  </si>
  <si>
    <t>Ing Juan Felipe</t>
  </si>
  <si>
    <t>Ejecutado III trimestre</t>
  </si>
  <si>
    <t>Ejecutado IV trimestre</t>
  </si>
  <si>
    <t>LIDER IAMI NATHALY MONTENEGRO</t>
  </si>
  <si>
    <t>iami@hospitalsalazardevilleta.gov.co</t>
  </si>
  <si>
    <t>Mantener en 4,0 meses la duración media de la lactancia materna exclusiva en menores de 6 meses, según lnea base 2019</t>
  </si>
  <si>
    <t>Ejecución I trimestre</t>
  </si>
  <si>
    <t>Ejecución II trimestre</t>
  </si>
  <si>
    <t xml:space="preserve">Informe mensual presentado con los resultados de las encuestas de satisfacción </t>
  </si>
  <si>
    <t>Informe de Sivisala de reporte de accidentes laborales en la ESE 
Formato de acciones inseguras, capacitacion en accidentes laborales</t>
  </si>
  <si>
    <t>Ejecución
II trimestre</t>
  </si>
  <si>
    <t>Ejecución
I trimestre</t>
  </si>
  <si>
    <t xml:space="preserve">Lograr 95% en la implementacion de la politica y estrategia de humanizacion a la plataforma estrategica </t>
  </si>
  <si>
    <t>Mantener el consumo de energia en la  E.S.E según a la vigencia del año anterior</t>
  </si>
  <si>
    <t>Definir muestra estadistica mensual para la aplicación de encuestas en los pacientes que acuden a los servicios de la ESE</t>
  </si>
  <si>
    <t xml:space="preserve">Aplicar la encuenta de satisfaccion según muestra estadistica definida a los paciente que acuden a los servivioc de la ESE </t>
  </si>
  <si>
    <t>Realizar tabulación e informe sobre satisfacción de usuario presentarlo a comité directivo con plan de mejoramiento</t>
  </si>
  <si>
    <t xml:space="preserve">Aumentar en un 6%  los documentos de la E.S.E que cumplen con  las tablas de retención documental. </t>
  </si>
  <si>
    <t xml:space="preserve">Cumplimiento del PAMEC &gt;95% para la vigencia </t>
  </si>
  <si>
    <t>Reporte de mango de mensual de gestantes de bajo peso y sobrepeso</t>
  </si>
  <si>
    <t>Numero de pacientes entre 18 a 69 años con cifras tensionales inferiores a 140/90 mm Hg en el ultimo trimestre/ numero de pacientes entre 18 a 69 años con diagnóstico de hipertensión arterial reportados.</t>
  </si>
  <si>
    <t>Aumentar el control de hipertensión arterial en personar de 18 a 69 años a partir de la línea base 2018 en un 10% anual</t>
  </si>
  <si>
    <t>Captación de poblacion en un  12%  para la realización de  tamizaje para cáncer de próstata a través de PSA</t>
  </si>
  <si>
    <t>Ejecucion I trimestre</t>
  </si>
  <si>
    <t>Ejecucion II trimestre</t>
  </si>
  <si>
    <t>Descripcion del cumplimiento de la actividad</t>
  </si>
  <si>
    <t>Se realiza demanda inducida en los servicios de consulta por toma de tension y inscripcion a programa de cronicos</t>
  </si>
  <si>
    <t>Listados</t>
  </si>
  <si>
    <t>Se realiza demanda inducida por GEBIS</t>
  </si>
  <si>
    <t xml:space="preserve">Se realiza seguimiento de HC la tension arterial </t>
  </si>
  <si>
    <t>e raliza solicitud de hemoglobina glicosilada a pacientes en programa de cronicos</t>
  </si>
  <si>
    <t>Se programa citas a pacientes diagnosticas según programa de cronicos</t>
  </si>
  <si>
    <t>Se realiza seguimiento por control a pacientes con resultados de HGB anormal</t>
  </si>
  <si>
    <t>reportes de GEBIS</t>
  </si>
  <si>
    <t>II trimestre
Ejecutado</t>
  </si>
  <si>
    <t>Se realiza notificacion de los casos de salud mental</t>
  </si>
  <si>
    <t>Se realiza reporte de gestantes de bajo peso atendidas en aplicativo</t>
  </si>
  <si>
    <t xml:space="preserve">Se realiza seguimiento a las puerperas  despues de 8 dias </t>
  </si>
  <si>
    <t>Reporte en HC</t>
  </si>
  <si>
    <t>Se realiza seguiemiento a poblacion vulnerable</t>
  </si>
  <si>
    <t>Informe</t>
  </si>
  <si>
    <t>Campañas de proteccion de salud oral</t>
  </si>
  <si>
    <t>I trimestre ejecutado</t>
  </si>
  <si>
    <t>Descripcion de las actividades</t>
  </si>
  <si>
    <t>II trimestre ejecutado</t>
  </si>
  <si>
    <t>Mantener la cobertura de vacunación del 95%  con esquema PAI.</t>
  </si>
  <si>
    <t>I trimestre
Ejecutado</t>
  </si>
  <si>
    <t>valor esperado</t>
  </si>
  <si>
    <t>Se realiza acciones de control de placa</t>
  </si>
  <si>
    <t>Se realiza demanda inducida en consulta de medicina general para agudeza visual</t>
  </si>
  <si>
    <t>RIPS</t>
  </si>
  <si>
    <t>Se aplica tamizaje a poblacion a cargo de la EPS</t>
  </si>
  <si>
    <t>Se realiza demanda inducida en consulta externa en pacientes mayores a 50 para la toma de mamografia</t>
  </si>
  <si>
    <t>Se realiza demanda inducida en consulta externa en pacientes mayores a 25 para la toma de citologia</t>
  </si>
  <si>
    <t>Se realiza demanda inducida en consulta externa en pacientes mayores a 50 mediante orden medica de toma de PSA y seguimiento de resultado en consulta de cronicos o genrl</t>
  </si>
  <si>
    <t>Se realiza informe mensual de alternativa PIC para las mujeres en estado de embarazo</t>
  </si>
  <si>
    <t>Informe de demanda inducida</t>
  </si>
  <si>
    <t xml:space="preserve">Busqueda activa de gestantes </t>
  </si>
  <si>
    <t>Soporte de asignacion de inicio de controles</t>
  </si>
  <si>
    <t>Se realiza seguimiento por semestre de gestantes a cargo de la ESE</t>
  </si>
  <si>
    <t>Se realiza seguimiento de examenes realizados de TSH NEONATAL con valores superiores a referencia para seguimiento por pediatria</t>
  </si>
  <si>
    <t>Se realiza captacion de gestantes mediante consulta para canalizacion a odontologia</t>
  </si>
  <si>
    <t>Se realiza asignacion de citas en control prenatal</t>
  </si>
  <si>
    <t xml:space="preserve">Seguimiento a pacientes en RIPS de odontologia frente a gestantes </t>
  </si>
  <si>
    <t>Se realiza seguimiento telefonico a paciente con diagnosticos de IRA c</t>
  </si>
  <si>
    <t>Se realiza examen de BK segun sintomatologia presentada</t>
  </si>
  <si>
    <t>Libro de BK</t>
  </si>
  <si>
    <t>Se realiza cultivo a pacientes con BK positivos</t>
  </si>
  <si>
    <t xml:space="preserve">Se realiza capacitacion de personal en el manejo de pacientes con BK positivo </t>
  </si>
  <si>
    <t>Hojas de tratamientos de seguimietno</t>
  </si>
  <si>
    <t>Se realiza demanda inducida en el servicio para el cumplimiento de la cobertura de vacunacion</t>
  </si>
  <si>
    <t>Comunicación verbal a pacientes</t>
  </si>
  <si>
    <t>Se realiza socializacion del plan de emergenia</t>
  </si>
  <si>
    <t>Dar cumplimiento al 100% a la ejecución del cronograma establecido durante la vigencia 2019 para plan de  emergencias.</t>
  </si>
  <si>
    <t>Se realiza seguimiento al cumplimiento del cronograma del plan de emergencias</t>
  </si>
  <si>
    <t>Se realiza reporte a SISO de AL Y EL</t>
  </si>
  <si>
    <t>Reportes y seguimientos realizados en el 2019</t>
  </si>
  <si>
    <t>Aplicación de encuestas y tabulacion</t>
  </si>
  <si>
    <t>Informe mensual de resultados de satisfaccion del ususario</t>
  </si>
  <si>
    <t>Se realiza documentacion y socializacion del programa de humanizacion</t>
  </si>
  <si>
    <t>actas e informe</t>
  </si>
  <si>
    <t>Se realiza cronograma de trabajo</t>
  </si>
  <si>
    <t>informe</t>
  </si>
  <si>
    <t>na</t>
  </si>
  <si>
    <t>Se realiza analisis mediante reunion de la importancia del reporte de 256</t>
  </si>
  <si>
    <t>Actas e informe</t>
  </si>
  <si>
    <t>Aumentar en 1% el tamizaje de hipertensión arterial  en población mayor de 18 años</t>
  </si>
  <si>
    <t>DIMENSIONES PDSP</t>
  </si>
  <si>
    <t>DECRETO 612</t>
  </si>
  <si>
    <t>No. De metas programadas</t>
  </si>
  <si>
    <t xml:space="preserve">No. De Metas cumplidas al 100% </t>
  </si>
  <si>
    <t>No. De Meta cumplidas</t>
  </si>
  <si>
    <t>Total de Cumplimiento del II semestre PDSP</t>
  </si>
  <si>
    <t>Total de Cumplimiento del  II semestre DEC. 612</t>
  </si>
  <si>
    <t xml:space="preserve">Total de Cumplimiento sobre el 88% </t>
  </si>
  <si>
    <t xml:space="preserve">Total de Cumplimiento sobre el 12% </t>
  </si>
  <si>
    <t>Aumentar el control de pacientes  diabeticos a partir de la línea base 2018  en un 2% anual</t>
  </si>
  <si>
    <t># de consultas realizadas a las mujeres posparto y niños RN antes de 8 dias/ total de partos en la ESE de poblacion de interes</t>
  </si>
  <si>
    <t>I trimestre
Ejecucion</t>
  </si>
  <si>
    <t>Descripcion</t>
  </si>
  <si>
    <t>II trimestre
Ejecucion</t>
  </si>
  <si>
    <t>660/15949
4%</t>
  </si>
  <si>
    <t>Nº</t>
  </si>
  <si>
    <t xml:space="preserve">Dimensión 
Relacionada con el Plan Decenal de Salud Pública </t>
  </si>
  <si>
    <t>Meta de Resultado</t>
  </si>
  <si>
    <t>Indicador de resultado</t>
  </si>
  <si>
    <t>Valor esperado en el cuatrienio</t>
  </si>
  <si>
    <t>Año 2
2018</t>
  </si>
  <si>
    <t>año 3
2019</t>
  </si>
  <si>
    <t>año 4
2020</t>
  </si>
  <si>
    <t>Numerador</t>
  </si>
  <si>
    <t>Denominador</t>
  </si>
  <si>
    <t>Resultado</t>
  </si>
  <si>
    <t>Cumplimiento</t>
  </si>
  <si>
    <t xml:space="preserve">Valor </t>
  </si>
  <si>
    <t>Fortalecer e implementar políticas y procesos del talento humano, la plataforma tecnológica, asistencial y administrativa que garantice el desarrollo y la prestación de servicios de salud.</t>
  </si>
  <si>
    <t>DIMENSIÓN DE SALUD AMBIENTAL</t>
  </si>
  <si>
    <t xml:space="preserve">Implementar en un 100% las actividades definidas según las estrategia hospital verde de manera anual.  </t>
  </si>
  <si>
    <t>% implementación estrategia hospital verde</t>
  </si>
  <si>
    <t># actividades desarrolladas/# actividades propuestas.</t>
  </si>
  <si>
    <t>TEJIDO SOCIAL
INTEGRACIÓN Y GOBERNANZA</t>
  </si>
  <si>
    <t xml:space="preserve"> DIMENSIÓN DE VIDA SALUDABLE Y CONDICIONES NO TRANSMISIBLES</t>
  </si>
  <si>
    <t>DIMENSIÓN CONVIVENCIA SOCIAL Y SALUD MENTAL</t>
  </si>
  <si>
    <t>DIMENSIÓN SEGURIDAD ALIMENTARIA Y NUTRICIONAL</t>
  </si>
  <si>
    <t>Tasa de mortalidad evitable asociada a desnutrición en menores de 5 años.
(población objeto 2005)</t>
  </si>
  <si>
    <t>Total  muertes por desnutrición/ Total de la población menores de 5 años X 100.000</t>
  </si>
  <si>
    <t>Tasa x 100,000</t>
  </si>
  <si>
    <t>0  x 100,000 menores de 5 años</t>
  </si>
  <si>
    <t xml:space="preserve">TEJIDO SOCIAL
</t>
  </si>
  <si>
    <t>DIMENSIÓN SEXUALIDAD, DERECHOS SEXUALES Y REPRODUCTIVOS</t>
  </si>
  <si>
    <t>0 x 100 000 NV</t>
  </si>
  <si>
    <t>Mantener en 0 casos de mortalidad materna en el municipio.</t>
  </si>
  <si>
    <t>Numero de casos de mortalidad Materna</t>
  </si>
  <si>
    <t># de muertes maternas por vigencia</t>
  </si>
  <si>
    <t>Tasa x 100.000</t>
  </si>
  <si>
    <t>Mantener en 2% la proporción de embarazos en mujeres menores entre 10 y 19 años, al finalizar el cuatrienio</t>
  </si>
  <si>
    <t>Proporcion de embarazo en niñas y adolecentes</t>
  </si>
  <si>
    <t># adolescentes embarazadas (entre 10 y 19 años) /# total de mujeres usuarias de la ESE entre 10 y 19 años</t>
  </si>
  <si>
    <t xml:space="preserve">Mantener en 0  por 100.000 menores de 5 años,  la tasa de  mortalidad evitable y asociada a desnutrición en menores de 5 años atendidos en la ESE </t>
  </si>
  <si>
    <t>DIMENSIÓN VIDA SALUDABLE Y ENFERMEDADES TRANSMISIBLES</t>
  </si>
  <si>
    <t xml:space="preserve">Tasa de mortalidad por mycobacterias </t>
  </si>
  <si>
    <t>Nº de muertes por mycobacterias/ Nº de pacientes con diagnostico de mycobacterias</t>
  </si>
  <si>
    <t>Tasa mortalidad en la niñez (menores de 5 años)</t>
  </si>
  <si>
    <t>Total defunciones de menores de 5 años /  Total nacidos vivos</t>
  </si>
  <si>
    <t>0 x 100.000 NV</t>
  </si>
  <si>
    <t>Mantener en 0  x 100.000 nacidos vivos, la tasa de mortalidad en la niñez de la población menor de 5 años atendida  en la ESE.</t>
  </si>
  <si>
    <t>INTEGRACIÓN Y GOBERNANZA</t>
  </si>
  <si>
    <t>DIMENSIÓN SALUD PÚBLICA EN EMERGENCIAS Y DESASTRES</t>
  </si>
  <si>
    <t>% emergencias y desastres atendidos</t>
  </si>
  <si>
    <t>Nº atenciones en salud en emergencias y desastres / Nº total de emergencias y desastres presentados.</t>
  </si>
  <si>
    <t>COMPETITIVIDAD SOSTENIBLE</t>
  </si>
  <si>
    <t>Garantizar la implementación del Sistema Obligatorio de Garantía de la Calidad y Modelo Estándar de Control Interno.</t>
  </si>
  <si>
    <t>DIMENSIÓN SALUD Y ÁMBITO LABORAL</t>
  </si>
  <si>
    <t>Implementar el sistema de vigilancia en salud laboral - SIVISALA en sus tres componentes (Reporte Mensual / Notificación Inmediata / Acompañamiento a Caso)</t>
  </si>
  <si>
    <t>% de eventos  reportados</t>
  </si>
  <si>
    <t xml:space="preserve">No. De accidentes de trabajo reportados/total de accidentes de trabajo sucedidos </t>
  </si>
  <si>
    <t>Responder al 100%  las emergencias y desastres de acuerdo a la responsabilidad establecida en el comité local de gestión del riesgo, en el área de influencia de la E.S.E. en articulación con el municipio de Villeta</t>
  </si>
  <si>
    <t>Mantener la mortalidad por mycobacterias por debajo de 1,91  x 100,000 habitantes del los municipios de Villeta</t>
  </si>
  <si>
    <t>Dimensión transversal gestión diferencial de poblaciones vulnerables</t>
  </si>
  <si>
    <t>Aplicar auditorías de adherencia a la guía de práctica clìnica de crecimiento y desarrollo en niños de 0 a 10 años.</t>
  </si>
  <si>
    <t>No de historias clinicas (muestra representativa) de niños menores de 10 años con aplicación estricta a la guia detección temprana de las alteraciones del crecimiento y desarrollo</t>
  </si>
  <si>
    <t xml:space="preserve">No de historias clinicas (muestra representativa) de niños menores de 10 años con aplicación estricta a la guia detección temprana de las alteraciones del crecimiento y desarrollo/No de Historias clinicas de niños menores a 10 años </t>
  </si>
  <si>
    <t>Indicie de satisfacción</t>
  </si>
  <si>
    <t>Nº personas encuestadas pertenecientes a la muestra que se encuentran satisfechos. / Total de personas que hacen parte de la muestra.</t>
  </si>
  <si>
    <t xml:space="preserve">Lograr el cumplimiento de un 90% de las acciones planteadas en el programa de seguridad del paciente para la vigencia </t>
  </si>
  <si>
    <t>% de cumplimiento del plan de acción de humanización</t>
  </si>
  <si>
    <t>(No. Actividades del plan de acción de humanización cumplidas/No. De actividades propuestas)X100</t>
  </si>
  <si>
    <t>% cumplimiento componentes  del sistema obligatorio de garantía de la calidad</t>
  </si>
  <si>
    <t>Nº componentes cumplidos / Total de componentes a cumplir</t>
  </si>
  <si>
    <t>Prestar servicios de salud que cumplan con las normas establecidas del Sistema Obligatorio de Garantía de la Calidad.</t>
  </si>
  <si>
    <t>INTEGRACIÓN Y GOBERNANZA
COMPETITIVIDAD SOSTENIBLE</t>
  </si>
  <si>
    <t>DIMENSIÓN FORTALECIMIENTO DE LA AUTORIDAD SANITARIA PARA LA GESTIÓN EN SALUD</t>
  </si>
  <si>
    <t>Propender por la auto sostenibilidad financiera y rentabilidad social.</t>
  </si>
  <si>
    <t>Decreto 612 de 2018.</t>
  </si>
  <si>
    <t>Implementar 2020 el 100% los Planes integrados conforme al decreto 612 de 2018.</t>
  </si>
  <si>
    <t>% Cumplimiento Planes integrados</t>
  </si>
  <si>
    <t xml:space="preserve">Nº. Cumplimiento planes/total de planes. </t>
  </si>
  <si>
    <t>DECRETO 612 DE 2018</t>
  </si>
  <si>
    <t>Mantener en 80%  la adherencia a la guía de práctica clínica de crecimiento y desarrollo en niños de 0 a 10 años.</t>
  </si>
  <si>
    <t>No. De auditorías de HC realizadas con adherencia entre 90-100%/No. Auditorías programadas</t>
  </si>
  <si>
    <t># de metros lineales organizados según TRD / # total de metros lineaes de archivo.</t>
  </si>
  <si>
    <t># de asistentes a capacitaciones encargados de gestión documental / # total de personas encargadas de gestión documental del Hospital.</t>
  </si>
  <si>
    <t># de metros lineales digitalizados / # total de metros lineales de archivo.</t>
  </si>
  <si>
    <t>Mantener o disminuir el 3% de niños (0 y 11 años) con caries, al finalizar el cuatrienio.</t>
  </si>
  <si>
    <t>% de poblacion de primera infancia e infancia con caries</t>
  </si>
  <si>
    <t>(# de niños de 0 a 11 años con caries / # total de niños de 0 a 11 años atendidos en servicio de odontologia en la ESE) * 100</t>
  </si>
  <si>
    <t xml:space="preserve">Aumentar en 1% anual la identificación de la poblacion mayor de 18 años con HTA
</t>
  </si>
  <si>
    <t>% de población identificada y canalizada efectivamente con HTA</t>
  </si>
  <si>
    <t>(#población con diagnostico de HTA/Total de la población mayor de 18 años a atender en el hospital) * 100</t>
  </si>
  <si>
    <t xml:space="preserve">Aumentar en 0,5% anual la identificación de la población con Diabetes
</t>
  </si>
  <si>
    <t>% de población nueva identificada con Diabetes</t>
  </si>
  <si>
    <t>(#población con diagnostico de Diabetes en la vigencia actual / #población con diagnostico de Diabetes en la vigencia anterior)-1</t>
  </si>
  <si>
    <t xml:space="preserve">Implementar  los 3 modelos de Detección Temprana para los canceres de mama, prostata y cuello uterino, implementados en la ESE.
</t>
  </si>
  <si>
    <t>Modelos implementados</t>
  </si>
  <si>
    <t># de modelos implementados</t>
  </si>
  <si>
    <t>Brindar atencion primaria a los pacientes que acuden a los serivicios del hospital por problemas asociados a salud mental y violencia sexual e intrafamiliar</t>
  </si>
  <si>
    <t>Atencion a los caos de salud mental y violencia sexual e intrafamiliar</t>
  </si>
  <si>
    <t># de personas atendias con problemas de salud mental o violencia sexual e intrafamiliar</t>
  </si>
  <si>
    <t>Cumplir un 90% de satisfaccion en los usuarios en la ESE Hospital Salazar de Villeta, al finalizar el cuatrienio</t>
  </si>
  <si>
    <t>Lograr el cumplimiento  del Sistema Obligatorio de Garantía de la Calidad en el 90% en la ESE Hospital Salazar de Villeta</t>
  </si>
  <si>
    <t xml:space="preserve">Valor Ejecutado /Valor Presupuestado PAA </t>
  </si>
  <si>
    <t>Implementar el  100% plan estratégico de tecnologías de la información y las comunicaciones PETI para la  vigencia 2019</t>
  </si>
  <si>
    <t>Implementar el 100% plan de tratamiento de riesgos de seguridad y privacidad de la información definido para la vigencia 2019</t>
  </si>
  <si>
    <t>Implementar el 100% plan de seguridad y privacidad de la información definido para la vigencia 2019</t>
  </si>
  <si>
    <t>PONDERADO</t>
  </si>
  <si>
    <t>Peso % de la Meta Producto sobre la Dimension</t>
  </si>
  <si>
    <t>Peso % de la Meta Producto sobre la Meta de Resultado</t>
  </si>
  <si>
    <t>RESULTADO PRODUCTO DE META</t>
  </si>
  <si>
    <t>Realizar captacion de poblacion con riesgo en un aumento del 10% para tamizaje de cancer de mama en la población objeto según linea base del año 2018</t>
  </si>
  <si>
    <t>5%
(782/15645)</t>
  </si>
  <si>
    <t>5,5%
(709/12889)</t>
  </si>
  <si>
    <t>20,4%
(485,52/2380)</t>
  </si>
  <si>
    <t>19%
(964/5073)</t>
  </si>
  <si>
    <t>12%
(547/4561)</t>
  </si>
  <si>
    <t>3,06%
(48/1589)</t>
  </si>
  <si>
    <t>Aumentar en 10% el tamizaje de hipertensión arterial  en población mayor de 18 años</t>
  </si>
  <si>
    <t>10%
(1564/15645)</t>
  </si>
  <si>
    <t>Incrementar la Caanalización de Hipertensión Arterial  de personas de 18 a 69 años en un 2% anual respecto a la línea de base establecida en la entidad para la vigencia 2018</t>
  </si>
  <si>
    <t>Incrementar la Canalizaión de daibeticos de personas de 18 a 69 años en un 1%  anual respecto a la línea de base establecida en la entidad para la vigencia 2018</t>
  </si>
  <si>
    <t>402/2380
16,89%</t>
  </si>
  <si>
    <t>26,89%
(639/2380)
Aumentar 297</t>
  </si>
  <si>
    <t>1113/5076
21,92%</t>
  </si>
  <si>
    <t>Aumentar un 10% la proporción de mujeres entre 50 y 69 años con toma de mamografía en los últimos dos años, frente a la linea base 2018</t>
  </si>
  <si>
    <t>Aumentar 5% la proporción de mujeres entre 25 y 69 años con toma de citología en el último año, frente a la linea base 2018</t>
  </si>
  <si>
    <t>Aumentar a 2%   frente a la linea base 2018 la  detección de cáncer de próstata  con  antígeno prostático, en hombres mayores de 50 años,</t>
  </si>
  <si>
    <t>23,92%
(1213/5073)
100 nuevas</t>
  </si>
  <si>
    <t>Ponderado Dimension</t>
  </si>
  <si>
    <t>Ponderacion meta</t>
  </si>
  <si>
    <t>DTO 612</t>
  </si>
  <si>
    <t>PONDERACION DTO 612</t>
  </si>
  <si>
    <t>Ejecucion III trimestre</t>
  </si>
  <si>
    <t>III trimestre
Ejecutado</t>
  </si>
  <si>
    <t>III trimestre ejecutado</t>
  </si>
  <si>
    <t>15.74%</t>
  </si>
  <si>
    <t>Ejecución
III trimestre</t>
  </si>
  <si>
    <t>Ejecución III trimestre</t>
  </si>
  <si>
    <t>Cuenta con revision de plan de accion de seguridad del paciente inicial</t>
  </si>
  <si>
    <t>cuenta con programa de seguridad del pacientes</t>
  </si>
  <si>
    <t>cuenta con seguimiento trimestral de actividades de seguridad del paciente</t>
  </si>
  <si>
    <t>Cuenta con definicion de muestra estadistica mensual para la aplicación de las encuestas</t>
  </si>
  <si>
    <t>21.70%</t>
  </si>
  <si>
    <t>37.44%</t>
  </si>
  <si>
    <t>87.44%</t>
  </si>
  <si>
    <t>VALOR EJECUTADO AÑO 2019</t>
  </si>
  <si>
    <t>1,4
3562/2460</t>
  </si>
  <si>
    <t>14,9%
2338/15645</t>
  </si>
  <si>
    <t>21,2%
713/3370</t>
  </si>
  <si>
    <t>1,1%
3/272</t>
  </si>
  <si>
    <t>29,2%
695/2380</t>
  </si>
  <si>
    <t>27,0%
1371/5073</t>
  </si>
  <si>
    <t>19,67%
897/4561</t>
  </si>
  <si>
    <t>100%
25/25</t>
  </si>
  <si>
    <t>IV trimestre
Ejecutado</t>
  </si>
  <si>
    <t>Se realiza caracterización de la población de gestantes</t>
  </si>
  <si>
    <t>Actividades de GEBIS</t>
  </si>
  <si>
    <t>IV trimestre ejecutado</t>
  </si>
  <si>
    <t>85%
74/87</t>
  </si>
  <si>
    <t>99%
72/73</t>
  </si>
  <si>
    <t>43,75%
49/112</t>
  </si>
  <si>
    <t>20%
10/49</t>
  </si>
  <si>
    <t>0%
0/18</t>
  </si>
  <si>
    <t>100%
6/6</t>
  </si>
  <si>
    <t>Ejecución
IV trimestre</t>
  </si>
  <si>
    <t>100%
138/138</t>
  </si>
  <si>
    <t>Ejecución IV trimestre</t>
  </si>
  <si>
    <t>TOTAL DE CUMPLIMIENTO PLAN DE ACCIÓN DE AÑO 2019</t>
  </si>
  <si>
    <t>455/660
=3,5%</t>
  </si>
  <si>
    <t xml:space="preserve">Número de pacientes canalizado entre 18 y 69 años con diagnóstico
de Hipertensión Arterial reportado/Número total esperado de pacientes entre 18 a 69 años
con diagnóstico de Hipertensión Arterial </t>
  </si>
  <si>
    <t>9,19%
146/1589</t>
  </si>
  <si>
    <t>9,0%
141/1564</t>
  </si>
  <si>
    <t>7,35%
115/1564</t>
  </si>
  <si>
    <t xml:space="preserve">Ampliar en un 1% la canalizacion de adolecentes al programa de planificación familiar sobre la línea base </t>
  </si>
  <si>
    <t xml:space="preserve">Cumplimiento del PAMEC &gt;90% para la vigencia </t>
  </si>
  <si>
    <t xml:space="preserve">Lograr un 90%  la satisfacción de los usuarios de la ESE </t>
  </si>
  <si>
    <t>TOTAL PONDERADO</t>
  </si>
  <si>
    <t>Ç</t>
  </si>
  <si>
    <t>84%
65/77</t>
  </si>
  <si>
    <t>8,47%
198/2337</t>
  </si>
  <si>
    <t>271/2239
= 12%</t>
  </si>
  <si>
    <t>Aumentar en un 1% de los niños menores de 10 años a cargo de la ESE que ingresan al programa de crecimiento y desarrollo.</t>
  </si>
  <si>
    <t>13%
299/2239</t>
  </si>
  <si>
    <t>95%
4922/5208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</si>
</sst>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_(* \(#,##0.00\);_(* &quot;-&quot;??_);_(@_)"/>
    <numFmt numFmtId="164" formatCode="0.0%"/>
    <numFmt numFmtId="165" formatCode="0.0"/>
    <numFmt numFmtId="166" formatCode="0.000"/>
  </numFmts>
  <fonts count="55" x14ac:knownFonts="1">
    <font>
      <sz val="11"/>
      <color theme="1"/>
      <name val="Calibri"/>
      <family val="2"/>
      <scheme val="minor"/>
    </font>
    <font>
      <sz val="11"/>
      <color theme="1"/>
      <name val="Calibri"/>
      <family val="2"/>
      <scheme val="minor"/>
    </font>
    <font>
      <b/>
      <sz val="9"/>
      <name val="Arial"/>
      <family val="2"/>
    </font>
    <font>
      <sz val="10"/>
      <name val="Arial"/>
      <family val="2"/>
    </font>
    <font>
      <u/>
      <sz val="11"/>
      <color theme="10"/>
      <name val="Calibri"/>
      <family val="2"/>
    </font>
    <font>
      <sz val="9"/>
      <name val="Arial"/>
      <family val="2"/>
    </font>
    <font>
      <b/>
      <sz val="9"/>
      <color indexed="81"/>
      <name val="Tahoma"/>
      <family val="2"/>
    </font>
    <font>
      <sz val="9"/>
      <color indexed="81"/>
      <name val="Tahoma"/>
      <family val="2"/>
    </font>
    <font>
      <b/>
      <sz val="9"/>
      <color rgb="FF000000"/>
      <name val="Arial"/>
      <family val="2"/>
    </font>
    <font>
      <b/>
      <sz val="9"/>
      <color theme="1"/>
      <name val="Arial"/>
      <family val="2"/>
    </font>
    <font>
      <sz val="9"/>
      <color theme="1"/>
      <name val="Arial"/>
      <family val="2"/>
    </font>
    <font>
      <sz val="9"/>
      <name val="Calibri"/>
      <family val="2"/>
    </font>
    <font>
      <sz val="10"/>
      <color rgb="FF000000"/>
      <name val="Arial"/>
      <family val="2"/>
    </font>
    <font>
      <sz val="11"/>
      <color rgb="FF000000"/>
      <name val="Calibri"/>
      <family val="2"/>
    </font>
    <font>
      <sz val="11"/>
      <color rgb="FF000000"/>
      <name val="Calibri"/>
      <family val="2"/>
    </font>
    <font>
      <u/>
      <sz val="11"/>
      <color theme="10"/>
      <name val="Calibri"/>
      <family val="2"/>
    </font>
    <font>
      <u/>
      <sz val="9"/>
      <color theme="10"/>
      <name val="Calibri"/>
      <family val="2"/>
    </font>
    <font>
      <sz val="9"/>
      <color theme="1"/>
      <name val="Calibri"/>
      <family val="2"/>
      <scheme val="minor"/>
    </font>
    <font>
      <sz val="9"/>
      <color rgb="FF000000"/>
      <name val="Arial"/>
      <family val="2"/>
    </font>
    <font>
      <u/>
      <sz val="9"/>
      <color theme="10"/>
      <name val="Arial"/>
      <family val="2"/>
    </font>
    <font>
      <b/>
      <sz val="11"/>
      <name val="Arial"/>
      <family val="2"/>
    </font>
    <font>
      <b/>
      <sz val="10"/>
      <name val="Arial"/>
      <family val="2"/>
    </font>
    <font>
      <b/>
      <sz val="12"/>
      <name val="Arial"/>
      <family val="2"/>
    </font>
    <font>
      <u/>
      <sz val="11"/>
      <color theme="11"/>
      <name val="Calibri"/>
      <family val="2"/>
      <scheme val="minor"/>
    </font>
    <font>
      <sz val="9"/>
      <color theme="1"/>
      <name val="Arial Narrow"/>
      <family val="2"/>
    </font>
    <font>
      <b/>
      <sz val="10"/>
      <color theme="1"/>
      <name val="Arial"/>
      <family val="2"/>
    </font>
    <font>
      <b/>
      <sz val="12"/>
      <name val="Arial Narrow"/>
      <family val="2"/>
    </font>
    <font>
      <b/>
      <sz val="11"/>
      <color theme="1"/>
      <name val="Calibri"/>
      <family val="2"/>
      <scheme val="minor"/>
    </font>
    <font>
      <sz val="8"/>
      <name val="Arial"/>
      <family val="2"/>
    </font>
    <font>
      <sz val="8"/>
      <color rgb="FF000000"/>
      <name val="Arial"/>
      <family val="2"/>
    </font>
    <font>
      <sz val="8"/>
      <color theme="1"/>
      <name val="Arial"/>
      <family val="2"/>
    </font>
    <font>
      <sz val="8"/>
      <color theme="1"/>
      <name val="Calibri"/>
      <family val="2"/>
      <scheme val="minor"/>
    </font>
    <font>
      <sz val="8"/>
      <color rgb="FF000000"/>
      <name val="Calibri"/>
      <family val="2"/>
      <scheme val="minor"/>
    </font>
    <font>
      <sz val="10"/>
      <color rgb="FF000000"/>
      <name val="Tahoma"/>
      <family val="2"/>
    </font>
    <font>
      <b/>
      <sz val="9"/>
      <color rgb="FF000000"/>
      <name val="Tahoma"/>
      <family val="2"/>
    </font>
    <font>
      <sz val="9"/>
      <color rgb="FF000000"/>
      <name val="Tahoma"/>
      <family val="2"/>
    </font>
    <font>
      <b/>
      <sz val="10"/>
      <color rgb="FF000000"/>
      <name val="Tahoma"/>
      <family val="2"/>
    </font>
    <font>
      <b/>
      <sz val="10"/>
      <color rgb="FF000000"/>
      <name val="Calibri"/>
      <family val="2"/>
    </font>
    <font>
      <sz val="10"/>
      <color theme="1"/>
      <name val="Arial"/>
      <family val="2"/>
    </font>
    <font>
      <b/>
      <sz val="11"/>
      <name val="Arial"/>
      <family val="2"/>
    </font>
    <font>
      <u/>
      <sz val="8"/>
      <color theme="10"/>
      <name val="Calibri"/>
      <family val="2"/>
    </font>
    <font>
      <b/>
      <sz val="11"/>
      <color rgb="FF000000"/>
      <name val="Calibri"/>
      <family val="2"/>
    </font>
    <font>
      <sz val="12"/>
      <name val="Arial Narrow"/>
      <family val="2"/>
    </font>
    <font>
      <sz val="10"/>
      <color theme="1"/>
      <name val="Arial Narrow"/>
      <family val="2"/>
    </font>
    <font>
      <sz val="12"/>
      <color theme="1"/>
      <name val="Arial Narrow"/>
      <family val="2"/>
    </font>
    <font>
      <sz val="8"/>
      <name val="Calibri"/>
      <family val="2"/>
      <scheme val="minor"/>
    </font>
    <font>
      <sz val="11"/>
      <name val="Arial"/>
      <family val="2"/>
    </font>
    <font>
      <sz val="12"/>
      <name val="Arial"/>
      <family val="2"/>
    </font>
    <font>
      <b/>
      <sz val="12"/>
      <color theme="1"/>
      <name val="Arial Narrow"/>
      <family val="2"/>
    </font>
    <font>
      <sz val="11"/>
      <color theme="1"/>
      <name val="Arial Narrow"/>
      <family val="2"/>
    </font>
    <font>
      <sz val="11"/>
      <color theme="1"/>
      <name val="Arial"/>
      <family val="2"/>
    </font>
    <font>
      <sz val="9"/>
      <color rgb="FF000000"/>
      <name val="Arial"/>
      <family val="2"/>
      <charset val="1"/>
    </font>
    <font>
      <b/>
      <sz val="12"/>
      <color theme="1"/>
      <name val="Arial"/>
      <family val="2"/>
    </font>
    <font>
      <b/>
      <sz val="14"/>
      <color theme="1"/>
      <name val="Calibri"/>
      <family val="2"/>
      <scheme val="minor"/>
    </font>
    <font>
      <b/>
      <sz val="16"/>
      <color theme="1"/>
      <name val="Calibri"/>
      <family val="2"/>
      <scheme val="minor"/>
    </font>
  </fonts>
  <fills count="26">
    <fill>
      <patternFill patternType="none"/>
    </fill>
    <fill>
      <patternFill patternType="gray125"/>
    </fill>
    <fill>
      <patternFill patternType="solid">
        <fgColor theme="0" tint="-0.249977111117893"/>
        <bgColor rgb="FFD6E3BC"/>
      </patternFill>
    </fill>
    <fill>
      <patternFill patternType="solid">
        <fgColor theme="0" tint="-0.249977111117893"/>
        <bgColor indexed="64"/>
      </patternFill>
    </fill>
    <fill>
      <patternFill patternType="solid">
        <fgColor theme="7" tint="0.79998168889431442"/>
        <bgColor indexed="64"/>
      </patternFill>
    </fill>
    <fill>
      <patternFill patternType="solid">
        <fgColor theme="4" tint="0.59999389629810485"/>
        <bgColor indexed="64"/>
      </patternFill>
    </fill>
    <fill>
      <patternFill patternType="solid">
        <fgColor theme="9" tint="0.59999389629810485"/>
        <bgColor indexed="64"/>
      </patternFill>
    </fill>
    <fill>
      <patternFill patternType="solid">
        <fgColor rgb="FFFFFF00"/>
        <bgColor indexed="64"/>
      </patternFill>
    </fill>
    <fill>
      <patternFill patternType="solid">
        <fgColor rgb="FF92D050"/>
        <bgColor indexed="64"/>
      </patternFill>
    </fill>
    <fill>
      <patternFill patternType="solid">
        <fgColor theme="0"/>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7" tint="0.79998168889431442"/>
        <bgColor rgb="FF000000"/>
      </patternFill>
    </fill>
    <fill>
      <patternFill patternType="solid">
        <fgColor theme="6" tint="0.79998168889431442"/>
        <bgColor indexed="64"/>
      </patternFill>
    </fill>
    <fill>
      <patternFill patternType="solid">
        <fgColor theme="3" tint="0.79998168889431442"/>
        <bgColor indexed="64"/>
      </patternFill>
    </fill>
    <fill>
      <patternFill patternType="solid">
        <fgColor theme="4" tint="0.79998168889431442"/>
        <bgColor rgb="FFD6E3BC"/>
      </patternFill>
    </fill>
    <fill>
      <patternFill patternType="solid">
        <fgColor theme="9" tint="0.79998168889431442"/>
        <bgColor rgb="FFD6E3BC"/>
      </patternFill>
    </fill>
    <fill>
      <patternFill patternType="solid">
        <fgColor theme="5" tint="-0.249977111117893"/>
        <bgColor indexed="64"/>
      </patternFill>
    </fill>
    <fill>
      <patternFill patternType="solid">
        <fgColor theme="2"/>
        <bgColor indexed="64"/>
      </patternFill>
    </fill>
    <fill>
      <patternFill patternType="solid">
        <fgColor rgb="FFFF9999"/>
        <bgColor indexed="64"/>
      </patternFill>
    </fill>
    <fill>
      <patternFill patternType="solid">
        <fgColor theme="9" tint="0.39997558519241921"/>
        <bgColor indexed="64"/>
      </patternFill>
    </fill>
    <fill>
      <patternFill patternType="solid">
        <fgColor theme="8" tint="0.79998168889431442"/>
        <bgColor indexed="64"/>
      </patternFill>
    </fill>
    <fill>
      <patternFill patternType="solid">
        <fgColor theme="7" tint="0.79998168889431442"/>
        <bgColor rgb="FFD6E3BC"/>
      </patternFill>
    </fill>
    <fill>
      <patternFill patternType="solid">
        <fgColor theme="2"/>
        <bgColor rgb="FFD6E3BC"/>
      </patternFill>
    </fill>
    <fill>
      <patternFill patternType="solid">
        <fgColor theme="7" tint="0.39997558519241921"/>
        <bgColor indexed="64"/>
      </patternFill>
    </fill>
  </fills>
  <borders count="80">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right style="thin">
        <color auto="1"/>
      </right>
      <top/>
      <bottom/>
      <diagonal/>
    </border>
    <border>
      <left/>
      <right style="thin">
        <color rgb="FF000000"/>
      </right>
      <top/>
      <bottom style="thin">
        <color rgb="FF000000"/>
      </bottom>
      <diagonal/>
    </border>
    <border>
      <left style="thin">
        <color auto="1"/>
      </left>
      <right/>
      <top style="thin">
        <color auto="1"/>
      </top>
      <bottom/>
      <diagonal/>
    </border>
    <border>
      <left style="thin">
        <color auto="1"/>
      </left>
      <right/>
      <top/>
      <bottom/>
      <diagonal/>
    </border>
    <border>
      <left style="thin">
        <color auto="1"/>
      </left>
      <right/>
      <top/>
      <bottom style="thin">
        <color auto="1"/>
      </bottom>
      <diagonal/>
    </border>
    <border>
      <left style="thin">
        <color auto="1"/>
      </left>
      <right style="thin">
        <color rgb="FF000000"/>
      </right>
      <top style="thin">
        <color auto="1"/>
      </top>
      <bottom/>
      <diagonal/>
    </border>
    <border>
      <left style="thin">
        <color auto="1"/>
      </left>
      <right style="thin">
        <color rgb="FF000000"/>
      </right>
      <top/>
      <bottom/>
      <diagonal/>
    </border>
    <border>
      <left style="thin">
        <color auto="1"/>
      </left>
      <right style="thin">
        <color rgb="FF000000"/>
      </right>
      <top/>
      <bottom style="thin">
        <color auto="1"/>
      </bottom>
      <diagonal/>
    </border>
    <border>
      <left/>
      <right/>
      <top style="thin">
        <color auto="1"/>
      </top>
      <bottom/>
      <diagonal/>
    </border>
    <border>
      <left/>
      <right style="thin">
        <color auto="1"/>
      </right>
      <top style="thin">
        <color auto="1"/>
      </top>
      <bottom/>
      <diagonal/>
    </border>
    <border>
      <left/>
      <right style="thin">
        <color auto="1"/>
      </right>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top/>
      <bottom style="thin">
        <color auto="1"/>
      </bottom>
      <diagonal/>
    </border>
    <border>
      <left style="thin">
        <color rgb="FF000000"/>
      </left>
      <right style="thin">
        <color rgb="FF000000"/>
      </right>
      <top/>
      <bottom/>
      <diagonal/>
    </border>
    <border>
      <left style="thin">
        <color rgb="FF000000"/>
      </left>
      <right/>
      <top/>
      <bottom style="thin">
        <color rgb="FF000000"/>
      </bottom>
      <diagonal/>
    </border>
    <border>
      <left/>
      <right/>
      <top/>
      <bottom style="thin">
        <color rgb="FF000000"/>
      </bottom>
      <diagonal/>
    </border>
    <border>
      <left style="thin">
        <color rgb="FF000000"/>
      </left>
      <right style="thin">
        <color rgb="FF000000"/>
      </right>
      <top style="thin">
        <color auto="1"/>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auto="1"/>
      </bottom>
      <diagonal/>
    </border>
    <border>
      <left style="medium">
        <color auto="1"/>
      </left>
      <right style="medium">
        <color auto="1"/>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thin">
        <color rgb="FF000000"/>
      </left>
      <right/>
      <top style="thin">
        <color auto="1"/>
      </top>
      <bottom/>
      <diagonal/>
    </border>
    <border>
      <left style="thin">
        <color rgb="FF000000"/>
      </left>
      <right/>
      <top/>
      <bottom style="thin">
        <color auto="1"/>
      </bottom>
      <diagonal/>
    </border>
    <border>
      <left/>
      <right style="thin">
        <color rgb="FF000000"/>
      </right>
      <top style="thin">
        <color auto="1"/>
      </top>
      <bottom/>
      <diagonal/>
    </border>
    <border>
      <left/>
      <right style="thin">
        <color rgb="FF000000"/>
      </right>
      <top/>
      <bottom style="thin">
        <color auto="1"/>
      </bottom>
      <diagonal/>
    </border>
    <border>
      <left/>
      <right style="medium">
        <color auto="1"/>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style="thin">
        <color auto="1"/>
      </right>
      <top style="thin">
        <color auto="1"/>
      </top>
      <bottom style="thin">
        <color auto="1"/>
      </bottom>
      <diagonal/>
    </border>
    <border>
      <left style="thin">
        <color auto="1"/>
      </left>
      <right style="medium">
        <color auto="1"/>
      </right>
      <top/>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style="medium">
        <color auto="1"/>
      </left>
      <right style="thin">
        <color auto="1"/>
      </right>
      <top style="medium">
        <color auto="1"/>
      </top>
      <bottom/>
      <diagonal/>
    </border>
    <border>
      <left style="medium">
        <color auto="1"/>
      </left>
      <right style="thin">
        <color auto="1"/>
      </right>
      <top/>
      <bottom/>
      <diagonal/>
    </border>
    <border>
      <left style="thin">
        <color auto="1"/>
      </left>
      <right style="medium">
        <color auto="1"/>
      </right>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right style="thin">
        <color auto="1"/>
      </right>
      <top style="medium">
        <color auto="1"/>
      </top>
      <bottom/>
      <diagonal/>
    </border>
    <border>
      <left style="thin">
        <color auto="1"/>
      </left>
      <right style="medium">
        <color auto="1"/>
      </right>
      <top style="medium">
        <color auto="1"/>
      </top>
      <bottom style="thin">
        <color auto="1"/>
      </bottom>
      <diagonal/>
    </border>
    <border>
      <left style="thin">
        <color auto="1"/>
      </left>
      <right/>
      <top style="medium">
        <color auto="1"/>
      </top>
      <bottom style="thin">
        <color auto="1"/>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style="thin">
        <color auto="1"/>
      </right>
      <top/>
      <bottom style="thin">
        <color auto="1"/>
      </bottom>
      <diagonal/>
    </border>
    <border>
      <left style="thin">
        <color auto="1"/>
      </left>
      <right/>
      <top style="thin">
        <color auto="1"/>
      </top>
      <bottom style="medium">
        <color auto="1"/>
      </bottom>
      <diagonal/>
    </border>
    <border>
      <left style="thin">
        <color auto="1"/>
      </left>
      <right/>
      <top style="medium">
        <color auto="1"/>
      </top>
      <bottom style="medium">
        <color auto="1"/>
      </bottom>
      <diagonal/>
    </border>
    <border>
      <left/>
      <right/>
      <top style="medium">
        <color auto="1"/>
      </top>
      <bottom style="medium">
        <color auto="1"/>
      </bottom>
      <diagonal/>
    </border>
    <border>
      <left style="thin">
        <color rgb="FF000000"/>
      </left>
      <right/>
      <top/>
      <bottom/>
      <diagonal/>
    </border>
    <border>
      <left/>
      <right style="thin">
        <color rgb="FF000000"/>
      </right>
      <top/>
      <bottom/>
      <diagonal/>
    </border>
    <border>
      <left style="thin">
        <color auto="1"/>
      </left>
      <right/>
      <top style="medium">
        <color auto="1"/>
      </top>
      <bottom/>
      <diagonal/>
    </border>
    <border>
      <left/>
      <right/>
      <top style="medium">
        <color auto="1"/>
      </top>
      <bottom/>
      <diagonal/>
    </border>
    <border>
      <left style="thin">
        <color rgb="FF000000"/>
      </left>
      <right style="medium">
        <color auto="1"/>
      </right>
      <top style="thin">
        <color auto="1"/>
      </top>
      <bottom/>
      <diagonal/>
    </border>
    <border>
      <left style="thin">
        <color rgb="FF000000"/>
      </left>
      <right style="medium">
        <color auto="1"/>
      </right>
      <top/>
      <bottom/>
      <diagonal/>
    </border>
    <border>
      <left style="thin">
        <color rgb="FF000000"/>
      </left>
      <right style="medium">
        <color auto="1"/>
      </right>
      <top/>
      <bottom style="thin">
        <color auto="1"/>
      </bottom>
      <diagonal/>
    </border>
    <border>
      <left/>
      <right style="thin">
        <color auto="1"/>
      </right>
      <top style="medium">
        <color auto="1"/>
      </top>
      <bottom style="thin">
        <color auto="1"/>
      </bottom>
      <diagonal/>
    </border>
    <border>
      <left/>
      <right style="medium">
        <color indexed="64"/>
      </right>
      <top style="medium">
        <color indexed="64"/>
      </top>
      <bottom/>
      <diagonal/>
    </border>
    <border>
      <left/>
      <right style="thin">
        <color auto="1"/>
      </right>
      <top style="thin">
        <color auto="1"/>
      </top>
      <bottom style="medium">
        <color auto="1"/>
      </bottom>
      <diagonal/>
    </border>
    <border>
      <left style="thin">
        <color indexed="64"/>
      </left>
      <right style="thin">
        <color indexed="64"/>
      </right>
      <top/>
      <bottom style="thin">
        <color rgb="FF000000"/>
      </bottom>
      <diagonal/>
    </border>
    <border>
      <left style="thin">
        <color auto="1"/>
      </left>
      <right style="thin">
        <color auto="1"/>
      </right>
      <top style="thin">
        <color rgb="FF000000"/>
      </top>
      <bottom/>
      <diagonal/>
    </border>
    <border>
      <left style="medium">
        <color indexed="64"/>
      </left>
      <right/>
      <top style="medium">
        <color indexed="64"/>
      </top>
      <bottom/>
      <diagonal/>
    </border>
    <border>
      <left style="medium">
        <color indexed="64"/>
      </left>
      <right/>
      <top/>
      <bottom/>
      <diagonal/>
    </border>
  </borders>
  <cellStyleXfs count="12">
    <xf numFmtId="0" fontId="0" fillId="0" borderId="0"/>
    <xf numFmtId="9" fontId="1" fillId="0" borderId="0" applyFont="0" applyFill="0" applyBorder="0" applyAlignment="0" applyProtection="0"/>
    <xf numFmtId="0" fontId="3" fillId="0" borderId="0"/>
    <xf numFmtId="0" fontId="4" fillId="0" borderId="0" applyNumberFormat="0" applyFill="0" applyBorder="0" applyAlignment="0" applyProtection="0"/>
    <xf numFmtId="0" fontId="13" fillId="0" borderId="0"/>
    <xf numFmtId="9" fontId="13" fillId="0" borderId="0" applyFont="0" applyFill="0" applyBorder="0" applyAlignment="0" applyProtection="0"/>
    <xf numFmtId="43" fontId="14" fillId="0" borderId="0" applyFont="0" applyFill="0" applyBorder="0" applyAlignment="0" applyProtection="0"/>
    <xf numFmtId="0" fontId="15" fillId="0" borderId="0" applyNumberFormat="0" applyFill="0" applyBorder="0" applyAlignment="0" applyProtection="0"/>
    <xf numFmtId="43" fontId="1" fillId="0" borderId="0" applyFont="0" applyFill="0" applyBorder="0" applyAlignment="0" applyProtection="0"/>
    <xf numFmtId="0" fontId="1" fillId="0" borderId="0"/>
    <xf numFmtId="0" fontId="23" fillId="0" borderId="0" applyNumberFormat="0" applyFill="0" applyBorder="0" applyAlignment="0" applyProtection="0"/>
    <xf numFmtId="0" fontId="23" fillId="0" borderId="0" applyNumberFormat="0" applyFill="0" applyBorder="0" applyAlignment="0" applyProtection="0"/>
  </cellStyleXfs>
  <cellXfs count="2109">
    <xf numFmtId="0" fontId="0" fillId="0" borderId="0" xfId="0"/>
    <xf numFmtId="0" fontId="10" fillId="0" borderId="0" xfId="0" applyFont="1"/>
    <xf numFmtId="9" fontId="10" fillId="0" borderId="1" xfId="1" applyFont="1" applyFill="1" applyBorder="1" applyAlignment="1">
      <alignment horizontal="center" vertical="center"/>
    </xf>
    <xf numFmtId="9" fontId="10" fillId="4" borderId="1" xfId="0" applyNumberFormat="1" applyFont="1" applyFill="1" applyBorder="1" applyAlignment="1">
      <alignment horizontal="center" vertical="center"/>
    </xf>
    <xf numFmtId="0" fontId="10" fillId="0" borderId="0" xfId="0" applyFont="1" applyAlignment="1">
      <alignment wrapText="1"/>
    </xf>
    <xf numFmtId="0" fontId="10" fillId="0" borderId="0" xfId="0" applyFont="1" applyAlignment="1">
      <alignment horizontal="center" vertical="center"/>
    </xf>
    <xf numFmtId="0" fontId="10" fillId="0" borderId="1" xfId="0" applyFont="1" applyFill="1" applyBorder="1" applyAlignment="1">
      <alignment horizontal="center" vertical="center" wrapText="1"/>
    </xf>
    <xf numFmtId="9" fontId="10" fillId="0" borderId="1" xfId="0" applyNumberFormat="1" applyFont="1" applyFill="1" applyBorder="1" applyAlignment="1">
      <alignment horizontal="center" vertical="center"/>
    </xf>
    <xf numFmtId="0" fontId="18" fillId="0" borderId="0" xfId="0" applyFont="1" applyFill="1"/>
    <xf numFmtId="0" fontId="18" fillId="0" borderId="0" xfId="0" applyFont="1" applyFill="1" applyAlignment="1"/>
    <xf numFmtId="0" fontId="5" fillId="0" borderId="1" xfId="0" applyFont="1" applyBorder="1" applyAlignment="1">
      <alignment horizontal="left" vertical="center"/>
    </xf>
    <xf numFmtId="0" fontId="2" fillId="0" borderId="1" xfId="0" applyFont="1" applyBorder="1" applyAlignment="1">
      <alignment horizontal="left" vertical="center"/>
    </xf>
    <xf numFmtId="0" fontId="5" fillId="0" borderId="16" xfId="0" applyFont="1" applyBorder="1" applyAlignment="1">
      <alignment horizontal="left" vertical="center"/>
    </xf>
    <xf numFmtId="0" fontId="2" fillId="0" borderId="16" xfId="0" applyFont="1" applyBorder="1" applyAlignment="1">
      <alignment horizontal="left" vertical="center"/>
    </xf>
    <xf numFmtId="0" fontId="18" fillId="0" borderId="0" xfId="0" applyFont="1" applyFill="1" applyAlignment="1">
      <alignment horizontal="center" vertical="center"/>
    </xf>
    <xf numFmtId="9" fontId="5" fillId="4" borderId="1" xfId="0" applyNumberFormat="1" applyFont="1" applyFill="1" applyBorder="1" applyAlignment="1">
      <alignment horizontal="center" vertical="center"/>
    </xf>
    <xf numFmtId="0" fontId="5" fillId="0" borderId="0" xfId="0" applyFont="1" applyFill="1"/>
    <xf numFmtId="0" fontId="5" fillId="0" borderId="0" xfId="0" applyFont="1" applyFill="1" applyAlignment="1"/>
    <xf numFmtId="0" fontId="18" fillId="0" borderId="0" xfId="0" applyFont="1"/>
    <xf numFmtId="0" fontId="18" fillId="0" borderId="0" xfId="0" applyFont="1" applyAlignment="1"/>
    <xf numFmtId="0" fontId="10" fillId="0" borderId="0" xfId="0" applyFont="1" applyAlignment="1"/>
    <xf numFmtId="9" fontId="10" fillId="8" borderId="3" xfId="0" applyNumberFormat="1" applyFont="1" applyFill="1" applyBorder="1"/>
    <xf numFmtId="0" fontId="2" fillId="5" borderId="1" xfId="2" applyFont="1" applyFill="1" applyBorder="1" applyAlignment="1">
      <alignment horizontal="center" vertical="center" wrapText="1"/>
    </xf>
    <xf numFmtId="0" fontId="2" fillId="4" borderId="1" xfId="2" applyFont="1" applyFill="1" applyBorder="1" applyAlignment="1">
      <alignment horizontal="center" vertical="center" wrapText="1"/>
    </xf>
    <xf numFmtId="9" fontId="10" fillId="4" borderId="1" xfId="1" applyFont="1" applyFill="1" applyBorder="1" applyAlignment="1">
      <alignment horizontal="center" vertical="center"/>
    </xf>
    <xf numFmtId="1" fontId="10" fillId="0" borderId="0" xfId="0" applyNumberFormat="1" applyFont="1"/>
    <xf numFmtId="0" fontId="3" fillId="10" borderId="1" xfId="9" applyFont="1" applyFill="1" applyBorder="1" applyAlignment="1">
      <alignment horizontal="justify" vertical="center" wrapText="1"/>
    </xf>
    <xf numFmtId="0" fontId="3" fillId="10" borderId="1" xfId="0" applyNumberFormat="1" applyFont="1" applyFill="1" applyBorder="1" applyAlignment="1">
      <alignment horizontal="center" vertical="center" wrapText="1"/>
    </xf>
    <xf numFmtId="0" fontId="3" fillId="10" borderId="1" xfId="0" applyNumberFormat="1" applyFont="1" applyFill="1" applyBorder="1" applyAlignment="1">
      <alignment horizontal="center" vertical="center"/>
    </xf>
    <xf numFmtId="0" fontId="3" fillId="10" borderId="39" xfId="9" applyFont="1" applyFill="1" applyBorder="1" applyAlignment="1">
      <alignment horizontal="justify" vertical="center" wrapText="1"/>
    </xf>
    <xf numFmtId="0" fontId="3" fillId="10" borderId="39" xfId="0" applyNumberFormat="1" applyFont="1" applyFill="1" applyBorder="1" applyAlignment="1">
      <alignment horizontal="center" vertical="center" wrapText="1"/>
    </xf>
    <xf numFmtId="0" fontId="3" fillId="10" borderId="45" xfId="9" applyFont="1" applyFill="1" applyBorder="1" applyAlignment="1">
      <alignment horizontal="justify" vertical="center" wrapText="1"/>
    </xf>
    <xf numFmtId="0" fontId="3" fillId="10" borderId="45" xfId="0" applyNumberFormat="1" applyFont="1" applyFill="1" applyBorder="1" applyAlignment="1">
      <alignment horizontal="center" vertical="center" wrapText="1"/>
    </xf>
    <xf numFmtId="0" fontId="10" fillId="0" borderId="1" xfId="0" applyFont="1" applyFill="1" applyBorder="1" applyAlignment="1">
      <alignment horizontal="left" vertical="center" wrapText="1"/>
    </xf>
    <xf numFmtId="1" fontId="10" fillId="0" borderId="1" xfId="1" applyNumberFormat="1" applyFont="1" applyFill="1" applyBorder="1" applyAlignment="1">
      <alignment horizontal="center" vertical="center" wrapText="1"/>
    </xf>
    <xf numFmtId="0" fontId="5" fillId="0" borderId="40" xfId="0" applyFont="1" applyFill="1" applyBorder="1" applyAlignment="1">
      <alignment horizontal="center" vertical="center" wrapText="1"/>
    </xf>
    <xf numFmtId="9" fontId="10" fillId="0" borderId="39" xfId="1" applyFont="1" applyFill="1" applyBorder="1" applyAlignment="1">
      <alignment horizontal="center" vertical="center"/>
    </xf>
    <xf numFmtId="0" fontId="11" fillId="0" borderId="1" xfId="0" applyFont="1" applyFill="1" applyBorder="1" applyAlignment="1">
      <alignment horizontal="center" vertical="center" wrapText="1"/>
    </xf>
    <xf numFmtId="1" fontId="5" fillId="0" borderId="1" xfId="1"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3" applyFont="1" applyFill="1" applyBorder="1" applyAlignment="1">
      <alignment horizontal="center" vertical="center" wrapText="1"/>
    </xf>
    <xf numFmtId="0" fontId="10" fillId="0" borderId="1" xfId="0" applyFont="1" applyBorder="1" applyAlignment="1">
      <alignment horizontal="center" vertical="center" wrapText="1"/>
    </xf>
    <xf numFmtId="0" fontId="10" fillId="0" borderId="1" xfId="0" applyFont="1" applyBorder="1" applyAlignment="1">
      <alignment horizontal="left" vertical="center" wrapText="1"/>
    </xf>
    <xf numFmtId="9" fontId="5" fillId="0" borderId="1" xfId="1" applyFont="1" applyFill="1" applyBorder="1" applyAlignment="1">
      <alignment horizontal="center" vertical="center" wrapText="1"/>
    </xf>
    <xf numFmtId="0" fontId="4" fillId="0" borderId="51" xfId="3" applyFill="1" applyBorder="1" applyAlignment="1">
      <alignment horizontal="center" vertical="center" wrapText="1"/>
    </xf>
    <xf numFmtId="0" fontId="10" fillId="0" borderId="1"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45" xfId="0" applyFont="1" applyFill="1" applyBorder="1" applyAlignment="1">
      <alignment horizontal="center" vertical="center" wrapText="1"/>
    </xf>
    <xf numFmtId="1" fontId="10" fillId="11" borderId="1" xfId="1" applyNumberFormat="1" applyFont="1" applyFill="1" applyBorder="1" applyAlignment="1">
      <alignment horizontal="center" vertical="center" wrapText="1"/>
    </xf>
    <xf numFmtId="9" fontId="10" fillId="11" borderId="1" xfId="1" applyFont="1" applyFill="1" applyBorder="1" applyAlignment="1">
      <alignment horizontal="center" vertical="center"/>
    </xf>
    <xf numFmtId="10" fontId="10" fillId="11" borderId="1" xfId="1" applyNumberFormat="1" applyFont="1" applyFill="1" applyBorder="1" applyAlignment="1">
      <alignment horizontal="center" vertical="center"/>
    </xf>
    <xf numFmtId="0" fontId="11" fillId="11" borderId="1" xfId="0" applyFont="1" applyFill="1" applyBorder="1" applyAlignment="1">
      <alignment horizontal="center" vertical="center" wrapText="1"/>
    </xf>
    <xf numFmtId="0" fontId="10" fillId="11" borderId="1" xfId="0" applyFont="1" applyFill="1" applyBorder="1" applyAlignment="1">
      <alignment horizontal="left" vertical="center" wrapText="1"/>
    </xf>
    <xf numFmtId="0" fontId="11" fillId="11" borderId="4" xfId="0" applyFont="1" applyFill="1" applyBorder="1" applyAlignment="1">
      <alignment horizontal="center" vertical="center" wrapText="1"/>
    </xf>
    <xf numFmtId="0" fontId="11" fillId="11" borderId="50" xfId="0" applyFont="1" applyFill="1" applyBorder="1" applyAlignment="1">
      <alignment horizontal="center" vertical="center" wrapText="1"/>
    </xf>
    <xf numFmtId="0" fontId="5" fillId="11" borderId="1" xfId="3" applyFont="1" applyFill="1" applyBorder="1" applyAlignment="1">
      <alignment horizontal="center" vertical="center" wrapText="1"/>
    </xf>
    <xf numFmtId="0" fontId="5" fillId="11" borderId="1" xfId="2" applyFont="1" applyFill="1" applyBorder="1" applyAlignment="1">
      <alignment horizontal="center" vertical="center" wrapText="1"/>
    </xf>
    <xf numFmtId="0" fontId="10" fillId="11" borderId="1" xfId="0" applyFont="1" applyFill="1" applyBorder="1" applyAlignment="1">
      <alignment horizontal="center" vertical="center"/>
    </xf>
    <xf numFmtId="9" fontId="5" fillId="11" borderId="1" xfId="1" applyFont="1" applyFill="1" applyBorder="1" applyAlignment="1">
      <alignment horizontal="center" vertical="center" wrapText="1"/>
    </xf>
    <xf numFmtId="0" fontId="10" fillId="11" borderId="1" xfId="0" applyFont="1" applyFill="1" applyBorder="1" applyAlignment="1">
      <alignment horizontal="left" vertical="top" wrapText="1"/>
    </xf>
    <xf numFmtId="0" fontId="10" fillId="11" borderId="1" xfId="0" applyFont="1" applyFill="1" applyBorder="1" applyAlignment="1">
      <alignment vertical="center" wrapText="1"/>
    </xf>
    <xf numFmtId="9" fontId="10" fillId="11" borderId="1" xfId="0" applyNumberFormat="1" applyFont="1" applyFill="1" applyBorder="1" applyAlignment="1">
      <alignment horizontal="center" vertical="center"/>
    </xf>
    <xf numFmtId="0" fontId="10" fillId="11" borderId="1" xfId="0" applyFont="1" applyFill="1" applyBorder="1" applyAlignment="1">
      <alignment wrapText="1"/>
    </xf>
    <xf numFmtId="0" fontId="10" fillId="11" borderId="45" xfId="0" applyFont="1" applyFill="1" applyBorder="1" applyAlignment="1">
      <alignment horizontal="left" vertical="center" wrapText="1"/>
    </xf>
    <xf numFmtId="9" fontId="10" fillId="11" borderId="45" xfId="1" applyFont="1" applyFill="1" applyBorder="1" applyAlignment="1">
      <alignment horizontal="center" vertical="center"/>
    </xf>
    <xf numFmtId="9" fontId="10" fillId="0" borderId="1" xfId="1" applyFont="1" applyFill="1" applyBorder="1" applyAlignment="1">
      <alignment vertical="center" wrapText="1"/>
    </xf>
    <xf numFmtId="1" fontId="10" fillId="0" borderId="1" xfId="0" applyNumberFormat="1" applyFont="1" applyFill="1" applyBorder="1" applyAlignment="1">
      <alignment horizontal="center" vertical="center"/>
    </xf>
    <xf numFmtId="1" fontId="10" fillId="0" borderId="7" xfId="0" applyNumberFormat="1" applyFont="1" applyFill="1" applyBorder="1" applyAlignment="1">
      <alignment horizontal="center" vertical="center"/>
    </xf>
    <xf numFmtId="0" fontId="5" fillId="0" borderId="1" xfId="0" applyFont="1" applyFill="1" applyBorder="1" applyAlignment="1">
      <alignment vertical="top" wrapText="1"/>
    </xf>
    <xf numFmtId="9" fontId="11" fillId="0" borderId="1" xfId="0" applyNumberFormat="1" applyFont="1" applyFill="1" applyBorder="1" applyAlignment="1">
      <alignment horizontal="center" vertical="center" wrapText="1"/>
    </xf>
    <xf numFmtId="0" fontId="4" fillId="0" borderId="1" xfId="3" applyFill="1" applyBorder="1" applyAlignment="1">
      <alignment horizontal="center" vertical="center" wrapText="1"/>
    </xf>
    <xf numFmtId="0" fontId="2" fillId="11"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9" fillId="0" borderId="0" xfId="0" applyFont="1"/>
    <xf numFmtId="9" fontId="10" fillId="0" borderId="55" xfId="0" applyNumberFormat="1" applyFont="1" applyFill="1" applyBorder="1" applyAlignment="1">
      <alignment horizontal="center" vertical="center"/>
    </xf>
    <xf numFmtId="0" fontId="10" fillId="12" borderId="55" xfId="0" applyFont="1" applyFill="1" applyBorder="1" applyAlignment="1">
      <alignment horizontal="center" vertical="center" wrapText="1"/>
    </xf>
    <xf numFmtId="0" fontId="9" fillId="12" borderId="55" xfId="0" applyFont="1" applyFill="1" applyBorder="1" applyAlignment="1">
      <alignment horizontal="center" vertical="center" wrapText="1"/>
    </xf>
    <xf numFmtId="0" fontId="10" fillId="12" borderId="55" xfId="0" applyFont="1" applyFill="1" applyBorder="1" applyAlignment="1">
      <alignment horizontal="center" vertical="center"/>
    </xf>
    <xf numFmtId="9" fontId="10" fillId="12" borderId="55" xfId="0" applyNumberFormat="1" applyFont="1" applyFill="1" applyBorder="1" applyAlignment="1">
      <alignment horizontal="center" vertical="center"/>
    </xf>
    <xf numFmtId="0" fontId="10" fillId="12" borderId="55" xfId="0" applyFont="1" applyFill="1" applyBorder="1" applyAlignment="1">
      <alignment vertical="center" wrapText="1"/>
    </xf>
    <xf numFmtId="9" fontId="10" fillId="12" borderId="55" xfId="1" applyFont="1" applyFill="1" applyBorder="1" applyAlignment="1">
      <alignment horizontal="center" vertical="center"/>
    </xf>
    <xf numFmtId="0" fontId="10" fillId="12" borderId="56" xfId="0" applyFont="1" applyFill="1" applyBorder="1" applyAlignment="1">
      <alignment horizontal="center" vertical="center" wrapText="1"/>
    </xf>
    <xf numFmtId="0" fontId="5" fillId="12" borderId="55" xfId="0" applyFont="1" applyFill="1" applyBorder="1" applyAlignment="1">
      <alignment horizontal="center" vertical="center" wrapText="1"/>
    </xf>
    <xf numFmtId="1" fontId="10" fillId="0" borderId="40" xfId="0" applyNumberFormat="1" applyFont="1" applyFill="1" applyBorder="1" applyAlignment="1">
      <alignment horizontal="center" vertical="center"/>
    </xf>
    <xf numFmtId="0" fontId="10" fillId="0" borderId="45" xfId="0" applyFont="1" applyFill="1" applyBorder="1" applyAlignment="1">
      <alignment horizontal="center" vertical="center" wrapText="1"/>
    </xf>
    <xf numFmtId="0" fontId="10" fillId="0" borderId="39" xfId="0" applyFont="1" applyFill="1" applyBorder="1" applyAlignment="1">
      <alignment vertical="center" wrapText="1"/>
    </xf>
    <xf numFmtId="0" fontId="9" fillId="4" borderId="39" xfId="0" applyFont="1" applyFill="1" applyBorder="1" applyAlignment="1">
      <alignment horizontal="center" vertical="center" wrapText="1"/>
    </xf>
    <xf numFmtId="0" fontId="10" fillId="4" borderId="39" xfId="0" applyFont="1" applyFill="1" applyBorder="1" applyAlignment="1">
      <alignment horizontal="center" vertical="center" wrapText="1"/>
    </xf>
    <xf numFmtId="0" fontId="10" fillId="4" borderId="39" xfId="0" applyFont="1" applyFill="1" applyBorder="1" applyAlignment="1">
      <alignment vertical="center" wrapText="1"/>
    </xf>
    <xf numFmtId="1" fontId="10" fillId="4" borderId="39" xfId="0" applyNumberFormat="1" applyFont="1" applyFill="1" applyBorder="1" applyAlignment="1">
      <alignment horizontal="center" vertical="center"/>
    </xf>
    <xf numFmtId="9" fontId="10" fillId="4" borderId="39" xfId="1" applyFont="1" applyFill="1" applyBorder="1" applyAlignment="1">
      <alignment horizontal="center" vertical="center"/>
    </xf>
    <xf numFmtId="1" fontId="10" fillId="4" borderId="1" xfId="0" applyNumberFormat="1" applyFont="1" applyFill="1" applyBorder="1" applyAlignment="1">
      <alignment horizontal="center" vertical="center"/>
    </xf>
    <xf numFmtId="0" fontId="5" fillId="4" borderId="1" xfId="2" applyFont="1" applyFill="1" applyBorder="1" applyAlignment="1">
      <alignment horizontal="left" vertical="center" wrapText="1"/>
    </xf>
    <xf numFmtId="164" fontId="5" fillId="4" borderId="1" xfId="0" applyNumberFormat="1" applyFont="1" applyFill="1" applyBorder="1" applyAlignment="1">
      <alignment horizontal="center" vertical="center"/>
    </xf>
    <xf numFmtId="164" fontId="5" fillId="13" borderId="1" xfId="0" applyNumberFormat="1" applyFont="1" applyFill="1" applyBorder="1" applyAlignment="1">
      <alignment horizontal="center" vertical="center"/>
    </xf>
    <xf numFmtId="0" fontId="5" fillId="4" borderId="1" xfId="0" applyNumberFormat="1" applyFont="1" applyFill="1" applyBorder="1" applyAlignment="1">
      <alignment horizontal="center" vertical="center"/>
    </xf>
    <xf numFmtId="0" fontId="5" fillId="4" borderId="2" xfId="2" applyFont="1" applyFill="1" applyBorder="1" applyAlignment="1">
      <alignment horizontal="left" vertical="center" wrapText="1"/>
    </xf>
    <xf numFmtId="9" fontId="18" fillId="4" borderId="1" xfId="2" applyNumberFormat="1" applyFont="1" applyFill="1" applyBorder="1" applyAlignment="1">
      <alignment horizontal="center" vertical="center"/>
    </xf>
    <xf numFmtId="0" fontId="10" fillId="4" borderId="1" xfId="0" applyFont="1" applyFill="1" applyBorder="1" applyAlignment="1">
      <alignment horizontal="left" vertical="center" wrapText="1"/>
    </xf>
    <xf numFmtId="164" fontId="10" fillId="4" borderId="2" xfId="1" applyNumberFormat="1" applyFont="1" applyFill="1" applyBorder="1" applyAlignment="1">
      <alignment horizontal="center" vertical="center"/>
    </xf>
    <xf numFmtId="0" fontId="10" fillId="4" borderId="1" xfId="0" applyFont="1" applyFill="1" applyBorder="1" applyAlignment="1">
      <alignment vertical="center" wrapText="1"/>
    </xf>
    <xf numFmtId="1" fontId="10" fillId="4" borderId="45" xfId="0" applyNumberFormat="1" applyFont="1" applyFill="1" applyBorder="1" applyAlignment="1">
      <alignment horizontal="center" vertical="center"/>
    </xf>
    <xf numFmtId="0" fontId="10" fillId="4" borderId="45" xfId="0" applyFont="1" applyFill="1" applyBorder="1" applyAlignment="1">
      <alignment horizontal="left" vertical="center" wrapText="1"/>
    </xf>
    <xf numFmtId="9" fontId="10" fillId="4" borderId="45" xfId="1" applyFont="1" applyFill="1" applyBorder="1" applyAlignment="1">
      <alignment horizontal="center" vertical="center"/>
    </xf>
    <xf numFmtId="164" fontId="10" fillId="4" borderId="45" xfId="1" applyNumberFormat="1" applyFont="1" applyFill="1" applyBorder="1" applyAlignment="1">
      <alignment horizontal="center" vertical="center"/>
    </xf>
    <xf numFmtId="0" fontId="10" fillId="4" borderId="45" xfId="0" applyFont="1" applyFill="1" applyBorder="1" applyAlignment="1">
      <alignment vertical="center" wrapText="1"/>
    </xf>
    <xf numFmtId="0" fontId="18" fillId="0" borderId="1" xfId="0" applyFont="1" applyFill="1" applyBorder="1" applyAlignment="1">
      <alignment horizontal="left" vertical="center" wrapText="1"/>
    </xf>
    <xf numFmtId="1" fontId="10" fillId="14" borderId="39" xfId="1" applyNumberFormat="1" applyFont="1" applyFill="1" applyBorder="1" applyAlignment="1">
      <alignment horizontal="center" vertical="center" wrapText="1"/>
    </xf>
    <xf numFmtId="164" fontId="5" fillId="14" borderId="39" xfId="0" applyNumberFormat="1" applyFont="1" applyFill="1" applyBorder="1" applyAlignment="1">
      <alignment horizontal="center" vertical="center"/>
    </xf>
    <xf numFmtId="1" fontId="10" fillId="14" borderId="1" xfId="1" applyNumberFormat="1" applyFont="1" applyFill="1" applyBorder="1" applyAlignment="1">
      <alignment horizontal="center" vertical="center" wrapText="1"/>
    </xf>
    <xf numFmtId="0" fontId="18" fillId="14" borderId="1" xfId="0" applyFont="1" applyFill="1" applyBorder="1" applyAlignment="1">
      <alignment horizontal="left" vertical="center" wrapText="1"/>
    </xf>
    <xf numFmtId="164" fontId="5" fillId="14" borderId="1" xfId="0" applyNumberFormat="1" applyFont="1" applyFill="1" applyBorder="1" applyAlignment="1">
      <alignment horizontal="center" vertical="center"/>
    </xf>
    <xf numFmtId="0" fontId="10" fillId="14" borderId="1" xfId="0" applyFont="1" applyFill="1" applyBorder="1" applyAlignment="1">
      <alignment wrapText="1"/>
    </xf>
    <xf numFmtId="9" fontId="18" fillId="14" borderId="1" xfId="2" applyNumberFormat="1" applyFont="1" applyFill="1" applyBorder="1" applyAlignment="1">
      <alignment horizontal="center" vertical="center"/>
    </xf>
    <xf numFmtId="9" fontId="5" fillId="14" borderId="1" xfId="0" applyNumberFormat="1" applyFont="1" applyFill="1" applyBorder="1" applyAlignment="1">
      <alignment horizontal="center" vertical="center"/>
    </xf>
    <xf numFmtId="0" fontId="10" fillId="14" borderId="1" xfId="0" applyFont="1" applyFill="1" applyBorder="1" applyAlignment="1">
      <alignment horizontal="left" vertical="center" wrapText="1"/>
    </xf>
    <xf numFmtId="9" fontId="10" fillId="14" borderId="1" xfId="1" applyFont="1" applyFill="1" applyBorder="1" applyAlignment="1">
      <alignment horizontal="center" vertical="center"/>
    </xf>
    <xf numFmtId="164" fontId="10" fillId="14" borderId="1" xfId="1" applyNumberFormat="1" applyFont="1" applyFill="1" applyBorder="1" applyAlignment="1">
      <alignment horizontal="center" vertical="center"/>
    </xf>
    <xf numFmtId="0" fontId="10" fillId="14" borderId="1" xfId="0" applyFont="1" applyFill="1" applyBorder="1" applyAlignment="1">
      <alignment vertical="center" wrapText="1"/>
    </xf>
    <xf numFmtId="0" fontId="2" fillId="14" borderId="45" xfId="0" applyFont="1" applyFill="1" applyBorder="1" applyAlignment="1">
      <alignment horizontal="center" vertical="center" wrapText="1"/>
    </xf>
    <xf numFmtId="0" fontId="10" fillId="14" borderId="45" xfId="0" applyFont="1" applyFill="1" applyBorder="1" applyAlignment="1">
      <alignment horizontal="center" vertical="center" wrapText="1"/>
    </xf>
    <xf numFmtId="0" fontId="10" fillId="14" borderId="45" xfId="0" applyFont="1" applyFill="1" applyBorder="1" applyAlignment="1">
      <alignment horizontal="center" vertical="center"/>
    </xf>
    <xf numFmtId="0" fontId="5" fillId="14" borderId="45" xfId="0" applyFont="1" applyFill="1" applyBorder="1" applyAlignment="1">
      <alignment horizontal="center" vertical="center"/>
    </xf>
    <xf numFmtId="1" fontId="10" fillId="14" borderId="45" xfId="1" applyNumberFormat="1" applyFont="1" applyFill="1" applyBorder="1" applyAlignment="1">
      <alignment horizontal="center" vertical="center" wrapText="1"/>
    </xf>
    <xf numFmtId="9" fontId="10" fillId="14" borderId="45" xfId="1" applyFont="1" applyFill="1" applyBorder="1" applyAlignment="1">
      <alignment horizontal="center" vertical="center"/>
    </xf>
    <xf numFmtId="0" fontId="9" fillId="15" borderId="40" xfId="0" applyFont="1" applyFill="1" applyBorder="1" applyAlignment="1">
      <alignment horizontal="center" vertical="center" wrapText="1"/>
    </xf>
    <xf numFmtId="0" fontId="5" fillId="15" borderId="39" xfId="0" applyFont="1" applyFill="1" applyBorder="1" applyAlignment="1">
      <alignment horizontal="center" vertical="center" wrapText="1"/>
    </xf>
    <xf numFmtId="9" fontId="10" fillId="15" borderId="39" xfId="1" applyFont="1" applyFill="1" applyBorder="1" applyAlignment="1">
      <alignment horizontal="center" vertical="center" wrapText="1"/>
    </xf>
    <xf numFmtId="0" fontId="10" fillId="15" borderId="39" xfId="0" applyFont="1" applyFill="1" applyBorder="1" applyAlignment="1">
      <alignment horizontal="left" vertical="center" wrapText="1"/>
    </xf>
    <xf numFmtId="9" fontId="10" fillId="15" borderId="39" xfId="0" applyNumberFormat="1" applyFont="1" applyFill="1" applyBorder="1" applyAlignment="1">
      <alignment horizontal="center" vertical="center" wrapText="1"/>
    </xf>
    <xf numFmtId="9" fontId="10" fillId="15" borderId="39" xfId="1" applyFont="1" applyFill="1" applyBorder="1" applyAlignment="1">
      <alignment horizontal="center" vertical="center"/>
    </xf>
    <xf numFmtId="0" fontId="10" fillId="15" borderId="39" xfId="0" applyFont="1" applyFill="1" applyBorder="1" applyAlignment="1">
      <alignment horizontal="center" vertical="center" wrapText="1"/>
    </xf>
    <xf numFmtId="0" fontId="10" fillId="15" borderId="58" xfId="0" applyFont="1" applyFill="1" applyBorder="1" applyAlignment="1">
      <alignment horizontal="center" vertical="center" wrapText="1"/>
    </xf>
    <xf numFmtId="1" fontId="10" fillId="15" borderId="1" xfId="1" applyNumberFormat="1" applyFont="1" applyFill="1" applyBorder="1" applyAlignment="1">
      <alignment horizontal="center" vertical="center" wrapText="1"/>
    </xf>
    <xf numFmtId="9" fontId="10" fillId="15" borderId="1" xfId="0" applyNumberFormat="1" applyFont="1" applyFill="1" applyBorder="1" applyAlignment="1">
      <alignment horizontal="center" vertical="center" wrapText="1"/>
    </xf>
    <xf numFmtId="9" fontId="10" fillId="15" borderId="1" xfId="1" applyFont="1" applyFill="1" applyBorder="1" applyAlignment="1">
      <alignment horizontal="center" vertical="center"/>
    </xf>
    <xf numFmtId="0" fontId="5" fillId="15" borderId="1" xfId="0" applyFont="1" applyFill="1" applyBorder="1" applyAlignment="1">
      <alignment horizontal="left" vertical="center" wrapText="1"/>
    </xf>
    <xf numFmtId="164" fontId="10" fillId="15" borderId="1" xfId="1" applyNumberFormat="1" applyFont="1" applyFill="1" applyBorder="1" applyAlignment="1">
      <alignment horizontal="center" vertical="center"/>
    </xf>
    <xf numFmtId="1" fontId="10" fillId="15" borderId="1" xfId="0" applyNumberFormat="1" applyFont="1" applyFill="1" applyBorder="1" applyAlignment="1">
      <alignment horizontal="center" vertical="center"/>
    </xf>
    <xf numFmtId="0" fontId="10" fillId="15" borderId="1" xfId="0" applyFont="1" applyFill="1" applyBorder="1" applyAlignment="1">
      <alignment vertical="top" wrapText="1"/>
    </xf>
    <xf numFmtId="0" fontId="10" fillId="4" borderId="39" xfId="0" applyFont="1" applyFill="1" applyBorder="1" applyAlignment="1">
      <alignment horizontal="left" vertical="center" wrapText="1"/>
    </xf>
    <xf numFmtId="9" fontId="10" fillId="4" borderId="39" xfId="0" applyNumberFormat="1" applyFont="1" applyFill="1" applyBorder="1" applyAlignment="1">
      <alignment horizontal="center" vertical="center"/>
    </xf>
    <xf numFmtId="9" fontId="10" fillId="4" borderId="45" xfId="0" applyNumberFormat="1" applyFont="1" applyFill="1" applyBorder="1" applyAlignment="1">
      <alignment horizontal="center" vertical="center"/>
    </xf>
    <xf numFmtId="164" fontId="10" fillId="4" borderId="39" xfId="1" applyNumberFormat="1" applyFont="1" applyFill="1" applyBorder="1" applyAlignment="1">
      <alignment horizontal="center" vertical="center"/>
    </xf>
    <xf numFmtId="164" fontId="10" fillId="4" borderId="1" xfId="1" applyNumberFormat="1" applyFont="1" applyFill="1" applyBorder="1" applyAlignment="1">
      <alignment horizontal="center" vertical="center"/>
    </xf>
    <xf numFmtId="0" fontId="18" fillId="0" borderId="1" xfId="0" applyFont="1" applyFill="1" applyBorder="1" applyAlignment="1">
      <alignment vertical="center" wrapText="1"/>
    </xf>
    <xf numFmtId="9" fontId="3" fillId="14" borderId="1" xfId="1" applyFont="1" applyFill="1" applyBorder="1" applyAlignment="1">
      <alignment horizontal="center" vertical="center" wrapText="1"/>
    </xf>
    <xf numFmtId="10" fontId="3" fillId="14" borderId="1" xfId="1" applyNumberFormat="1" applyFont="1" applyFill="1" applyBorder="1" applyAlignment="1">
      <alignment horizontal="center" vertical="center" wrapText="1"/>
    </xf>
    <xf numFmtId="9" fontId="5" fillId="14" borderId="39" xfId="0" applyNumberFormat="1" applyFont="1" applyFill="1" applyBorder="1" applyAlignment="1">
      <alignment horizontal="center" vertical="center" wrapText="1"/>
    </xf>
    <xf numFmtId="9" fontId="5" fillId="14" borderId="1" xfId="0" applyNumberFormat="1" applyFont="1" applyFill="1" applyBorder="1" applyAlignment="1">
      <alignment horizontal="center" vertical="center" wrapText="1"/>
    </xf>
    <xf numFmtId="9" fontId="5" fillId="4" borderId="1" xfId="0" applyNumberFormat="1" applyFont="1" applyFill="1" applyBorder="1" applyAlignment="1">
      <alignment horizontal="center" vertical="center" wrapText="1"/>
    </xf>
    <xf numFmtId="1" fontId="10" fillId="11" borderId="39" xfId="0" applyNumberFormat="1" applyFont="1" applyFill="1" applyBorder="1" applyAlignment="1">
      <alignment horizontal="center" vertical="center"/>
    </xf>
    <xf numFmtId="0" fontId="18" fillId="11" borderId="39" xfId="0" applyFont="1" applyFill="1" applyBorder="1" applyAlignment="1">
      <alignment vertical="center" wrapText="1"/>
    </xf>
    <xf numFmtId="9" fontId="10" fillId="11" borderId="39" xfId="0" applyNumberFormat="1" applyFont="1" applyFill="1" applyBorder="1" applyAlignment="1">
      <alignment horizontal="center" vertical="center"/>
    </xf>
    <xf numFmtId="164" fontId="10" fillId="11" borderId="39" xfId="1" applyNumberFormat="1" applyFont="1" applyFill="1" applyBorder="1" applyAlignment="1">
      <alignment horizontal="center" vertical="center"/>
    </xf>
    <xf numFmtId="1" fontId="10" fillId="11" borderId="1" xfId="0" applyNumberFormat="1" applyFont="1" applyFill="1" applyBorder="1" applyAlignment="1">
      <alignment horizontal="center" vertical="center"/>
    </xf>
    <xf numFmtId="0" fontId="18" fillId="11" borderId="1" xfId="0" applyFont="1" applyFill="1" applyBorder="1" applyAlignment="1">
      <alignment vertical="center" wrapText="1"/>
    </xf>
    <xf numFmtId="164" fontId="10" fillId="11" borderId="1" xfId="1" applyNumberFormat="1" applyFont="1" applyFill="1" applyBorder="1" applyAlignment="1">
      <alignment horizontal="center" vertical="center"/>
    </xf>
    <xf numFmtId="10" fontId="3" fillId="11" borderId="1" xfId="1" applyNumberFormat="1" applyFont="1" applyFill="1" applyBorder="1" applyAlignment="1">
      <alignment horizontal="center" vertical="center" wrapText="1"/>
    </xf>
    <xf numFmtId="0" fontId="18" fillId="11" borderId="1" xfId="0" applyFont="1" applyFill="1" applyBorder="1" applyAlignment="1">
      <alignment horizontal="left" vertical="center" wrapText="1"/>
    </xf>
    <xf numFmtId="1" fontId="10" fillId="11" borderId="45" xfId="0" applyNumberFormat="1" applyFont="1" applyFill="1" applyBorder="1" applyAlignment="1">
      <alignment horizontal="center" vertical="center"/>
    </xf>
    <xf numFmtId="10" fontId="3" fillId="11" borderId="45" xfId="1" applyNumberFormat="1" applyFont="1" applyFill="1" applyBorder="1" applyAlignment="1">
      <alignment horizontal="center" vertical="center" wrapText="1"/>
    </xf>
    <xf numFmtId="0" fontId="5" fillId="0" borderId="1" xfId="0" applyFont="1" applyFill="1" applyBorder="1" applyAlignment="1">
      <alignment horizontal="left" vertical="center" wrapText="1"/>
    </xf>
    <xf numFmtId="164" fontId="11" fillId="0" borderId="1" xfId="0" applyNumberFormat="1" applyFont="1" applyFill="1" applyBorder="1" applyAlignment="1">
      <alignment horizontal="center" vertical="center" wrapText="1"/>
    </xf>
    <xf numFmtId="10" fontId="11" fillId="0" borderId="1" xfId="0" applyNumberFormat="1" applyFont="1" applyFill="1" applyBorder="1" applyAlignment="1">
      <alignment horizontal="center" vertical="center" wrapText="1"/>
    </xf>
    <xf numFmtId="0" fontId="10" fillId="0" borderId="1" xfId="0" applyNumberFormat="1" applyFont="1" applyFill="1" applyBorder="1" applyAlignment="1">
      <alignment horizontal="left" vertical="center" wrapText="1"/>
    </xf>
    <xf numFmtId="1" fontId="5" fillId="9" borderId="1" xfId="0" applyNumberFormat="1" applyFont="1" applyFill="1" applyBorder="1" applyAlignment="1">
      <alignment horizontal="center" vertical="center" wrapText="1"/>
    </xf>
    <xf numFmtId="0" fontId="5" fillId="9" borderId="1" xfId="0" applyFont="1" applyFill="1" applyBorder="1" applyAlignment="1">
      <alignment horizontal="center" vertical="center" readingOrder="1"/>
    </xf>
    <xf numFmtId="1" fontId="5" fillId="0" borderId="1" xfId="0" applyNumberFormat="1" applyFont="1" applyFill="1" applyBorder="1" applyAlignment="1">
      <alignment horizontal="center" vertical="center" wrapText="1"/>
    </xf>
    <xf numFmtId="9" fontId="11" fillId="0" borderId="39" xfId="0" applyNumberFormat="1" applyFont="1" applyFill="1" applyBorder="1" applyAlignment="1">
      <alignment horizontal="center" vertical="center" wrapText="1"/>
    </xf>
    <xf numFmtId="0" fontId="11" fillId="0" borderId="39" xfId="0" applyFont="1" applyFill="1" applyBorder="1" applyAlignment="1">
      <alignment horizontal="center" vertical="center" wrapText="1"/>
    </xf>
    <xf numFmtId="0" fontId="16" fillId="0" borderId="58" xfId="3" applyFont="1" applyFill="1" applyBorder="1" applyAlignment="1">
      <alignment horizontal="center" vertical="center" wrapText="1"/>
    </xf>
    <xf numFmtId="0" fontId="16" fillId="0" borderId="51" xfId="3" applyFont="1" applyFill="1" applyBorder="1" applyAlignment="1">
      <alignment horizontal="center" vertical="center" wrapText="1"/>
    </xf>
    <xf numFmtId="0" fontId="4" fillId="0" borderId="51" xfId="3" applyFill="1" applyBorder="1" applyAlignment="1">
      <alignment vertical="center" wrapText="1"/>
    </xf>
    <xf numFmtId="1" fontId="10" fillId="0" borderId="63" xfId="0" applyNumberFormat="1" applyFont="1" applyFill="1" applyBorder="1" applyAlignment="1">
      <alignment horizontal="center" vertical="center"/>
    </xf>
    <xf numFmtId="1" fontId="10" fillId="6" borderId="64" xfId="0" applyNumberFormat="1" applyFont="1" applyFill="1" applyBorder="1" applyAlignment="1">
      <alignment horizontal="center" vertical="center"/>
    </xf>
    <xf numFmtId="165" fontId="5" fillId="0" borderId="1" xfId="0" applyNumberFormat="1" applyFont="1" applyFill="1" applyBorder="1" applyAlignment="1">
      <alignment horizontal="center" vertical="center" wrapText="1"/>
    </xf>
    <xf numFmtId="165" fontId="5" fillId="0" borderId="45" xfId="0" applyNumberFormat="1" applyFont="1" applyFill="1" applyBorder="1" applyAlignment="1">
      <alignment horizontal="center" vertical="center" wrapText="1"/>
    </xf>
    <xf numFmtId="0" fontId="4" fillId="0" borderId="53" xfId="3" applyFill="1" applyBorder="1" applyAlignment="1">
      <alignment horizontal="center" vertical="center" wrapText="1"/>
    </xf>
    <xf numFmtId="9" fontId="10" fillId="0" borderId="1" xfId="1" applyNumberFormat="1" applyFont="1" applyFill="1" applyBorder="1" applyAlignment="1">
      <alignment horizontal="center" vertical="center"/>
    </xf>
    <xf numFmtId="0" fontId="18" fillId="0" borderId="1" xfId="0" applyFont="1" applyFill="1" applyBorder="1" applyAlignment="1">
      <alignment horizontal="center" vertical="center" wrapText="1"/>
    </xf>
    <xf numFmtId="0" fontId="18" fillId="0" borderId="1" xfId="0" applyFont="1" applyFill="1" applyBorder="1" applyAlignment="1">
      <alignment vertical="top" wrapText="1"/>
    </xf>
    <xf numFmtId="9" fontId="5" fillId="0" borderId="1" xfId="1" applyFont="1" applyFill="1" applyBorder="1" applyAlignment="1">
      <alignment horizontal="center" vertical="center"/>
    </xf>
    <xf numFmtId="0" fontId="5" fillId="0" borderId="1" xfId="0" quotePrefix="1" applyFont="1" applyFill="1" applyBorder="1" applyAlignment="1">
      <alignment vertical="center" wrapText="1"/>
    </xf>
    <xf numFmtId="9" fontId="18" fillId="0" borderId="1" xfId="0" applyNumberFormat="1" applyFont="1" applyFill="1" applyBorder="1" applyAlignment="1">
      <alignment horizontal="center" vertical="center"/>
    </xf>
    <xf numFmtId="9" fontId="18" fillId="0" borderId="1" xfId="1" applyFont="1" applyFill="1" applyBorder="1" applyAlignment="1">
      <alignment horizontal="center" vertical="center" wrapText="1"/>
    </xf>
    <xf numFmtId="9" fontId="18" fillId="0" borderId="1" xfId="0" applyNumberFormat="1" applyFont="1" applyFill="1" applyBorder="1" applyAlignment="1">
      <alignment horizontal="center" vertical="center" wrapText="1"/>
    </xf>
    <xf numFmtId="9" fontId="18" fillId="0" borderId="1" xfId="1" applyFont="1" applyFill="1" applyBorder="1" applyAlignment="1">
      <alignment horizontal="center" vertical="center"/>
    </xf>
    <xf numFmtId="9" fontId="19" fillId="0" borderId="1" xfId="3" applyNumberFormat="1" applyFont="1" applyFill="1" applyBorder="1" applyAlignment="1">
      <alignment horizontal="center" vertical="center" wrapText="1"/>
    </xf>
    <xf numFmtId="0" fontId="19" fillId="0" borderId="1" xfId="3" applyFont="1" applyFill="1" applyBorder="1" applyAlignment="1">
      <alignment vertical="center" wrapText="1"/>
    </xf>
    <xf numFmtId="9" fontId="10" fillId="0" borderId="1" xfId="1" applyFont="1" applyFill="1" applyBorder="1" applyAlignment="1">
      <alignment vertical="center"/>
    </xf>
    <xf numFmtId="0" fontId="8" fillId="0" borderId="1" xfId="0" applyFont="1" applyFill="1" applyBorder="1" applyAlignment="1">
      <alignment horizontal="center" vertical="center" wrapText="1"/>
    </xf>
    <xf numFmtId="0" fontId="8" fillId="0" borderId="0" xfId="0" applyFont="1" applyFill="1"/>
    <xf numFmtId="0" fontId="8" fillId="0" borderId="0" xfId="0" applyFont="1"/>
    <xf numFmtId="0" fontId="8" fillId="0" borderId="0" xfId="0" applyFont="1" applyAlignment="1"/>
    <xf numFmtId="0" fontId="8" fillId="0" borderId="0" xfId="0" applyFont="1" applyFill="1" applyAlignment="1"/>
    <xf numFmtId="0" fontId="2" fillId="2" borderId="24" xfId="0" applyFont="1" applyFill="1" applyBorder="1" applyAlignment="1">
      <alignment horizontal="center" vertical="center" wrapText="1"/>
    </xf>
    <xf numFmtId="1" fontId="10" fillId="0" borderId="1" xfId="1" applyNumberFormat="1" applyFont="1" applyFill="1" applyBorder="1" applyAlignment="1">
      <alignment horizontal="center" vertical="center"/>
    </xf>
    <xf numFmtId="1" fontId="2" fillId="0" borderId="17" xfId="0" applyNumberFormat="1" applyFont="1" applyBorder="1" applyAlignment="1">
      <alignment horizontal="center" vertical="center"/>
    </xf>
    <xf numFmtId="1" fontId="2" fillId="0" borderId="18" xfId="0" applyNumberFormat="1" applyFont="1" applyBorder="1" applyAlignment="1">
      <alignment horizontal="center" vertical="center"/>
    </xf>
    <xf numFmtId="1" fontId="10" fillId="8" borderId="0" xfId="0" applyNumberFormat="1" applyFont="1" applyFill="1" applyBorder="1" applyAlignment="1">
      <alignment horizontal="center"/>
    </xf>
    <xf numFmtId="1" fontId="10" fillId="0" borderId="0" xfId="0" applyNumberFormat="1" applyFont="1" applyAlignment="1">
      <alignment horizontal="center"/>
    </xf>
    <xf numFmtId="164" fontId="10" fillId="0" borderId="1" xfId="0" applyNumberFormat="1" applyFont="1" applyFill="1" applyBorder="1" applyAlignment="1">
      <alignment horizontal="center" vertical="center"/>
    </xf>
    <xf numFmtId="0" fontId="18" fillId="0" borderId="2" xfId="4" applyFont="1" applyFill="1" applyBorder="1" applyAlignment="1">
      <alignment horizontal="center" vertical="center" wrapText="1" readingOrder="1"/>
    </xf>
    <xf numFmtId="0" fontId="18" fillId="9" borderId="2" xfId="4" applyFont="1" applyFill="1" applyBorder="1" applyAlignment="1">
      <alignment horizontal="center" vertical="center" wrapText="1"/>
    </xf>
    <xf numFmtId="0" fontId="18" fillId="9" borderId="2" xfId="4" applyFont="1" applyFill="1" applyBorder="1" applyAlignment="1">
      <alignment horizontal="center" vertical="center"/>
    </xf>
    <xf numFmtId="0" fontId="18" fillId="0" borderId="2" xfId="4" applyFont="1" applyFill="1" applyBorder="1" applyAlignment="1">
      <alignment horizontal="center" vertical="center" wrapText="1"/>
    </xf>
    <xf numFmtId="0" fontId="18" fillId="0" borderId="2" xfId="4" applyFont="1" applyFill="1" applyBorder="1" applyAlignment="1">
      <alignment horizontal="center" vertical="center"/>
    </xf>
    <xf numFmtId="9" fontId="18" fillId="0" borderId="2" xfId="4" applyNumberFormat="1" applyFont="1" applyFill="1" applyBorder="1" applyAlignment="1">
      <alignment horizontal="center" vertical="center"/>
    </xf>
    <xf numFmtId="0" fontId="18" fillId="0" borderId="1" xfId="4" applyFont="1" applyFill="1" applyBorder="1" applyAlignment="1">
      <alignment horizontal="justify" vertical="center" wrapText="1"/>
    </xf>
    <xf numFmtId="0" fontId="18" fillId="9" borderId="1" xfId="4" applyFont="1" applyFill="1" applyBorder="1" applyAlignment="1">
      <alignment horizontal="center" vertical="center"/>
    </xf>
    <xf numFmtId="0" fontId="24" fillId="0" borderId="1" xfId="0" applyFont="1" applyFill="1" applyBorder="1" applyAlignment="1">
      <alignment horizontal="left" vertical="center" wrapText="1"/>
    </xf>
    <xf numFmtId="0" fontId="18" fillId="0" borderId="1" xfId="4" applyFont="1" applyFill="1" applyBorder="1" applyAlignment="1">
      <alignment horizontal="center" vertical="center" wrapText="1" readingOrder="1"/>
    </xf>
    <xf numFmtId="0" fontId="18" fillId="0" borderId="1" xfId="4" applyFont="1" applyFill="1" applyBorder="1" applyAlignment="1">
      <alignment horizontal="center" vertical="center" wrapText="1"/>
    </xf>
    <xf numFmtId="0" fontId="18" fillId="0" borderId="1" xfId="4" applyFont="1" applyFill="1" applyBorder="1" applyAlignment="1">
      <alignment horizontal="center" vertical="center"/>
    </xf>
    <xf numFmtId="1" fontId="5" fillId="9" borderId="1" xfId="1" applyNumberFormat="1" applyFont="1" applyFill="1" applyBorder="1" applyAlignment="1">
      <alignment horizontal="center" vertical="center" readingOrder="1"/>
    </xf>
    <xf numFmtId="1" fontId="18" fillId="9" borderId="3" xfId="1" applyNumberFormat="1" applyFont="1" applyFill="1" applyBorder="1" applyAlignment="1">
      <alignment horizontal="center" vertical="center"/>
    </xf>
    <xf numFmtId="0" fontId="26" fillId="11" borderId="2" xfId="2" applyFont="1" applyFill="1" applyBorder="1" applyAlignment="1">
      <alignment horizontal="center" vertical="center" wrapText="1"/>
    </xf>
    <xf numFmtId="0" fontId="26" fillId="10" borderId="2" xfId="2" applyFont="1" applyFill="1" applyBorder="1" applyAlignment="1">
      <alignment horizontal="center" vertical="center" wrapText="1"/>
    </xf>
    <xf numFmtId="0" fontId="26" fillId="10" borderId="7" xfId="2" applyFont="1" applyFill="1" applyBorder="1" applyAlignment="1">
      <alignment horizontal="center" vertical="center" wrapText="1"/>
    </xf>
    <xf numFmtId="0" fontId="26" fillId="11" borderId="44" xfId="2" applyFont="1" applyFill="1" applyBorder="1" applyAlignment="1">
      <alignment horizontal="center" vertical="center" wrapText="1"/>
    </xf>
    <xf numFmtId="0" fontId="26" fillId="11" borderId="45" xfId="2" applyFont="1" applyFill="1" applyBorder="1" applyAlignment="1">
      <alignment horizontal="center" vertical="center" wrapText="1"/>
    </xf>
    <xf numFmtId="0" fontId="26" fillId="10" borderId="45" xfId="2" applyFont="1" applyFill="1" applyBorder="1" applyAlignment="1">
      <alignment horizontal="center" vertical="center" wrapText="1"/>
    </xf>
    <xf numFmtId="0" fontId="26" fillId="10" borderId="63" xfId="2" applyFont="1" applyFill="1" applyBorder="1" applyAlignment="1">
      <alignment horizontal="center" vertical="center" wrapText="1"/>
    </xf>
    <xf numFmtId="9" fontId="5" fillId="0" borderId="1" xfId="1" applyNumberFormat="1" applyFont="1" applyFill="1" applyBorder="1" applyAlignment="1">
      <alignment horizontal="center" vertical="center" wrapText="1"/>
    </xf>
    <xf numFmtId="1" fontId="5" fillId="0" borderId="42" xfId="1" applyNumberFormat="1" applyFont="1" applyFill="1" applyBorder="1" applyAlignment="1">
      <alignment horizontal="center" vertical="center" wrapText="1"/>
    </xf>
    <xf numFmtId="9" fontId="5" fillId="0" borderId="51" xfId="1" applyNumberFormat="1" applyFont="1" applyFill="1" applyBorder="1" applyAlignment="1">
      <alignment horizontal="center" vertical="center" wrapText="1"/>
    </xf>
    <xf numFmtId="9" fontId="5" fillId="0" borderId="51" xfId="1" applyFont="1" applyFill="1" applyBorder="1" applyAlignment="1">
      <alignment horizontal="center" vertical="center" wrapText="1"/>
    </xf>
    <xf numFmtId="0" fontId="10" fillId="0" borderId="58" xfId="0" applyFont="1" applyFill="1" applyBorder="1" applyAlignment="1">
      <alignment vertical="center" wrapText="1"/>
    </xf>
    <xf numFmtId="9" fontId="5" fillId="0" borderId="53" xfId="0" applyNumberFormat="1" applyFont="1" applyFill="1" applyBorder="1" applyAlignment="1">
      <alignment vertical="center"/>
    </xf>
    <xf numFmtId="0" fontId="5" fillId="0" borderId="48" xfId="0" applyFont="1" applyFill="1" applyBorder="1" applyAlignment="1">
      <alignment horizontal="center" vertical="center" wrapText="1"/>
    </xf>
    <xf numFmtId="0" fontId="5" fillId="0" borderId="41" xfId="0" applyFont="1" applyFill="1" applyBorder="1" applyAlignment="1">
      <alignment horizontal="center" vertical="center" wrapText="1"/>
    </xf>
    <xf numFmtId="0" fontId="5" fillId="6" borderId="37" xfId="0" applyFont="1" applyFill="1" applyBorder="1" applyAlignment="1">
      <alignment vertical="center" wrapText="1"/>
    </xf>
    <xf numFmtId="0" fontId="26" fillId="11" borderId="60" xfId="2" applyFont="1" applyFill="1" applyBorder="1" applyAlignment="1">
      <alignment horizontal="center" vertical="center" wrapText="1"/>
    </xf>
    <xf numFmtId="0" fontId="5" fillId="6" borderId="28" xfId="0" applyFont="1" applyFill="1" applyBorder="1" applyAlignment="1">
      <alignment vertical="center" wrapText="1"/>
    </xf>
    <xf numFmtId="0" fontId="25" fillId="12" borderId="54" xfId="0" applyFont="1" applyFill="1" applyBorder="1" applyAlignment="1">
      <alignment horizontal="center" vertical="center" wrapText="1"/>
    </xf>
    <xf numFmtId="9" fontId="10" fillId="12" borderId="64" xfId="0" applyNumberFormat="1" applyFont="1" applyFill="1" applyBorder="1" applyAlignment="1">
      <alignment horizontal="center" vertical="center"/>
    </xf>
    <xf numFmtId="9" fontId="10" fillId="0" borderId="56" xfId="0" applyNumberFormat="1" applyFont="1" applyFill="1" applyBorder="1" applyAlignment="1">
      <alignment horizontal="center" vertical="center"/>
    </xf>
    <xf numFmtId="1" fontId="10" fillId="10" borderId="38" xfId="1" applyNumberFormat="1" applyFont="1" applyFill="1" applyBorder="1" applyAlignment="1">
      <alignment horizontal="center" vertical="center" wrapText="1"/>
    </xf>
    <xf numFmtId="1" fontId="10" fillId="10" borderId="62" xfId="1" applyNumberFormat="1" applyFont="1" applyFill="1" applyBorder="1" applyAlignment="1">
      <alignment horizontal="center" vertical="center" wrapText="1"/>
    </xf>
    <xf numFmtId="1" fontId="10" fillId="10" borderId="44" xfId="1" applyNumberFormat="1" applyFont="1" applyFill="1" applyBorder="1" applyAlignment="1">
      <alignment horizontal="center" vertical="center" wrapText="1"/>
    </xf>
    <xf numFmtId="0" fontId="5" fillId="11" borderId="1" xfId="1" applyNumberFormat="1" applyFont="1" applyFill="1" applyBorder="1" applyAlignment="1">
      <alignment horizontal="center" vertical="center" wrapText="1"/>
    </xf>
    <xf numFmtId="10" fontId="5" fillId="11" borderId="17" xfId="1" applyNumberFormat="1" applyFont="1" applyFill="1" applyBorder="1" applyAlignment="1">
      <alignment horizontal="center" vertical="center" wrapText="1"/>
    </xf>
    <xf numFmtId="10" fontId="5" fillId="0" borderId="1" xfId="1" applyNumberFormat="1" applyFont="1" applyFill="1" applyBorder="1" applyAlignment="1">
      <alignment horizontal="center" vertical="center" wrapText="1"/>
    </xf>
    <xf numFmtId="1" fontId="5" fillId="0" borderId="42" xfId="1" applyNumberFormat="1" applyFont="1" applyFill="1" applyBorder="1" applyAlignment="1">
      <alignment horizontal="center" vertical="center" wrapText="1"/>
    </xf>
    <xf numFmtId="1" fontId="5" fillId="0" borderId="1" xfId="1" applyNumberFormat="1" applyFont="1" applyFill="1" applyBorder="1" applyAlignment="1">
      <alignment horizontal="center" vertical="center" wrapText="1"/>
    </xf>
    <xf numFmtId="1" fontId="10" fillId="0" borderId="54" xfId="0" applyNumberFormat="1" applyFont="1" applyFill="1" applyBorder="1" applyAlignment="1">
      <alignment horizontal="center" vertical="center"/>
    </xf>
    <xf numFmtId="1" fontId="10" fillId="0" borderId="55" xfId="0" applyNumberFormat="1" applyFont="1" applyFill="1" applyBorder="1" applyAlignment="1">
      <alignment horizontal="center" vertical="center"/>
    </xf>
    <xf numFmtId="0" fontId="10" fillId="0" borderId="38" xfId="0" applyFont="1" applyFill="1" applyBorder="1" applyAlignment="1">
      <alignment horizontal="center" vertical="center" wrapText="1"/>
    </xf>
    <xf numFmtId="0" fontId="10" fillId="0" borderId="39" xfId="0" applyFont="1" applyFill="1" applyBorder="1" applyAlignment="1">
      <alignment horizontal="center" vertical="center" wrapText="1"/>
    </xf>
    <xf numFmtId="9" fontId="10" fillId="0" borderId="39" xfId="1" applyFont="1" applyFill="1" applyBorder="1" applyAlignment="1">
      <alignment horizontal="center" vertical="center" wrapText="1"/>
    </xf>
    <xf numFmtId="9" fontId="10" fillId="4" borderId="39" xfId="0" applyNumberFormat="1" applyFont="1" applyFill="1" applyBorder="1" applyAlignment="1">
      <alignment horizontal="center" vertical="center" wrapText="1"/>
    </xf>
    <xf numFmtId="0" fontId="10" fillId="4" borderId="39" xfId="0" applyFont="1" applyFill="1" applyBorder="1" applyAlignment="1">
      <alignment horizontal="center" vertical="center" wrapText="1"/>
    </xf>
    <xf numFmtId="0" fontId="5" fillId="0" borderId="1" xfId="0" applyFont="1" applyFill="1" applyBorder="1" applyAlignment="1">
      <alignment horizontal="left" vertical="top" wrapText="1"/>
    </xf>
    <xf numFmtId="0" fontId="3" fillId="0" borderId="0" xfId="0" applyFont="1" applyFill="1" applyBorder="1" applyAlignment="1">
      <alignment vertical="center" wrapText="1"/>
    </xf>
    <xf numFmtId="0" fontId="10" fillId="0" borderId="0" xfId="0" applyFont="1" applyBorder="1"/>
    <xf numFmtId="9" fontId="10" fillId="4" borderId="59" xfId="0" applyNumberFormat="1" applyFont="1" applyFill="1" applyBorder="1" applyAlignment="1">
      <alignment horizontal="center" vertical="center" wrapText="1"/>
    </xf>
    <xf numFmtId="0" fontId="18" fillId="0" borderId="1" xfId="0" applyFont="1" applyFill="1" applyBorder="1" applyAlignment="1">
      <alignment horizontal="center" vertical="center" wrapText="1"/>
    </xf>
    <xf numFmtId="9" fontId="18" fillId="0" borderId="1" xfId="0" applyNumberFormat="1" applyFont="1" applyFill="1" applyBorder="1" applyAlignment="1">
      <alignment horizontal="center" vertical="center"/>
    </xf>
    <xf numFmtId="9" fontId="10" fillId="0" borderId="1" xfId="0" applyNumberFormat="1" applyFont="1" applyFill="1" applyBorder="1" applyAlignment="1">
      <alignment horizontal="center" vertical="center"/>
    </xf>
    <xf numFmtId="0" fontId="26" fillId="11" borderId="2" xfId="2" applyFont="1" applyFill="1" applyBorder="1" applyAlignment="1">
      <alignment horizontal="center" vertical="center" wrapText="1"/>
    </xf>
    <xf numFmtId="0" fontId="26" fillId="11" borderId="60" xfId="2" applyFont="1" applyFill="1" applyBorder="1" applyAlignment="1">
      <alignment horizontal="center" vertical="center" wrapText="1"/>
    </xf>
    <xf numFmtId="0" fontId="18" fillId="0" borderId="2" xfId="4" applyFont="1" applyFill="1" applyBorder="1" applyAlignment="1">
      <alignment horizontal="center" vertical="center"/>
    </xf>
    <xf numFmtId="0" fontId="18" fillId="0" borderId="1" xfId="0" applyFont="1" applyFill="1" applyBorder="1" applyAlignment="1">
      <alignment horizontal="center" vertical="center" wrapText="1"/>
    </xf>
    <xf numFmtId="9" fontId="10" fillId="0" borderId="1" xfId="1" applyFont="1" applyFill="1" applyBorder="1" applyAlignment="1">
      <alignment horizontal="center" vertical="center"/>
    </xf>
    <xf numFmtId="0" fontId="5" fillId="0" borderId="18" xfId="0" applyFont="1" applyBorder="1" applyAlignment="1">
      <alignment horizontal="left" vertical="center"/>
    </xf>
    <xf numFmtId="0" fontId="2" fillId="2" borderId="24" xfId="0" applyFont="1" applyFill="1" applyBorder="1" applyAlignment="1">
      <alignment horizontal="center" vertical="center" wrapText="1"/>
    </xf>
    <xf numFmtId="9" fontId="10" fillId="0" borderId="1" xfId="0" applyNumberFormat="1" applyFont="1" applyFill="1" applyBorder="1" applyAlignment="1">
      <alignment horizontal="center" vertical="center"/>
    </xf>
    <xf numFmtId="0" fontId="4" fillId="0" borderId="1" xfId="3" applyFill="1" applyBorder="1" applyAlignment="1">
      <alignment horizontal="center" vertical="center" wrapText="1"/>
    </xf>
    <xf numFmtId="0" fontId="10" fillId="0" borderId="1" xfId="0" applyFont="1" applyFill="1" applyBorder="1" applyAlignment="1">
      <alignment horizontal="center" vertical="center" wrapText="1"/>
    </xf>
    <xf numFmtId="0" fontId="26" fillId="11" borderId="2" xfId="2" applyFont="1" applyFill="1" applyBorder="1" applyAlignment="1">
      <alignment horizontal="center" vertical="center" wrapText="1"/>
    </xf>
    <xf numFmtId="0" fontId="18" fillId="0" borderId="42" xfId="0" applyFont="1" applyFill="1" applyBorder="1" applyAlignment="1">
      <alignment horizontal="center" vertical="center" wrapText="1"/>
    </xf>
    <xf numFmtId="0" fontId="28" fillId="0" borderId="1" xfId="0" applyFont="1" applyFill="1" applyBorder="1" applyAlignment="1">
      <alignment vertical="center" wrapText="1"/>
    </xf>
    <xf numFmtId="0" fontId="28" fillId="0" borderId="1" xfId="0" quotePrefix="1" applyFont="1" applyFill="1" applyBorder="1" applyAlignment="1">
      <alignment vertical="center" wrapText="1"/>
    </xf>
    <xf numFmtId="0" fontId="28" fillId="0" borderId="2" xfId="0" applyFont="1" applyFill="1" applyBorder="1" applyAlignment="1">
      <alignment vertical="center" wrapText="1"/>
    </xf>
    <xf numFmtId="0" fontId="29" fillId="0" borderId="1" xfId="0" applyFont="1" applyFill="1" applyBorder="1" applyAlignment="1">
      <alignment horizontal="left" vertical="top" wrapText="1"/>
    </xf>
    <xf numFmtId="0" fontId="29" fillId="0" borderId="1" xfId="0" applyFont="1" applyFill="1" applyBorder="1" applyAlignment="1">
      <alignment horizontal="left" vertical="center" wrapText="1"/>
    </xf>
    <xf numFmtId="0" fontId="29" fillId="0" borderId="1" xfId="0" applyFont="1" applyFill="1" applyBorder="1" applyAlignment="1">
      <alignment wrapText="1"/>
    </xf>
    <xf numFmtId="0" fontId="29" fillId="0" borderId="1" xfId="0" applyFont="1" applyFill="1" applyBorder="1" applyAlignment="1">
      <alignment vertical="center" wrapText="1"/>
    </xf>
    <xf numFmtId="164" fontId="30" fillId="0" borderId="1" xfId="0" applyNumberFormat="1" applyFont="1" applyFill="1" applyBorder="1" applyAlignment="1">
      <alignment horizontal="center" vertical="center"/>
    </xf>
    <xf numFmtId="9" fontId="29" fillId="0" borderId="1" xfId="0" applyNumberFormat="1" applyFont="1" applyFill="1" applyBorder="1" applyAlignment="1">
      <alignment horizontal="center" vertical="center"/>
    </xf>
    <xf numFmtId="0" fontId="31" fillId="0" borderId="1" xfId="0" applyFont="1" applyBorder="1" applyAlignment="1">
      <alignment horizontal="center" vertical="center"/>
    </xf>
    <xf numFmtId="0" fontId="32" fillId="0" borderId="1" xfId="0" applyFont="1" applyBorder="1" applyAlignment="1">
      <alignment horizontal="center" vertical="center"/>
    </xf>
    <xf numFmtId="0" fontId="32" fillId="0" borderId="16" xfId="0" applyFont="1" applyBorder="1" applyAlignment="1">
      <alignment horizontal="center" vertical="center"/>
    </xf>
    <xf numFmtId="0" fontId="25" fillId="10" borderId="54" xfId="0" applyFont="1" applyFill="1" applyBorder="1" applyAlignment="1">
      <alignment horizontal="center" vertical="center" wrapText="1"/>
    </xf>
    <xf numFmtId="0" fontId="10" fillId="10" borderId="55" xfId="0" applyFont="1" applyFill="1" applyBorder="1" applyAlignment="1">
      <alignment horizontal="center" vertical="center" wrapText="1"/>
    </xf>
    <xf numFmtId="0" fontId="9" fillId="10" borderId="55" xfId="0" applyFont="1" applyFill="1" applyBorder="1" applyAlignment="1">
      <alignment horizontal="center" vertical="center" wrapText="1"/>
    </xf>
    <xf numFmtId="0" fontId="5" fillId="10" borderId="55" xfId="0" applyFont="1" applyFill="1" applyBorder="1" applyAlignment="1">
      <alignment horizontal="center" vertical="center" wrapText="1"/>
    </xf>
    <xf numFmtId="0" fontId="10" fillId="10" borderId="55" xfId="0" applyFont="1" applyFill="1" applyBorder="1" applyAlignment="1">
      <alignment horizontal="center" vertical="center"/>
    </xf>
    <xf numFmtId="9" fontId="10" fillId="10" borderId="55" xfId="0" applyNumberFormat="1" applyFont="1" applyFill="1" applyBorder="1" applyAlignment="1">
      <alignment horizontal="center" vertical="center" wrapText="1"/>
    </xf>
    <xf numFmtId="9" fontId="10" fillId="10" borderId="56" xfId="0" applyNumberFormat="1" applyFont="1" applyFill="1" applyBorder="1" applyAlignment="1">
      <alignment horizontal="center" vertical="center"/>
    </xf>
    <xf numFmtId="9" fontId="5" fillId="15" borderId="39" xfId="0" applyNumberFormat="1" applyFont="1" applyFill="1" applyBorder="1" applyAlignment="1">
      <alignment horizontal="center" vertical="center" wrapText="1"/>
    </xf>
    <xf numFmtId="9" fontId="5" fillId="0" borderId="40" xfId="1" applyFont="1" applyFill="1" applyBorder="1" applyAlignment="1">
      <alignment horizontal="center" vertical="center" wrapText="1"/>
    </xf>
    <xf numFmtId="9" fontId="5" fillId="15" borderId="68" xfId="0" applyNumberFormat="1" applyFont="1" applyFill="1" applyBorder="1" applyAlignment="1">
      <alignment horizontal="center" vertical="center" wrapText="1"/>
    </xf>
    <xf numFmtId="9" fontId="5" fillId="0" borderId="40" xfId="0" applyNumberFormat="1" applyFont="1" applyFill="1" applyBorder="1" applyAlignment="1">
      <alignment horizontal="center" vertical="center" wrapText="1"/>
    </xf>
    <xf numFmtId="9" fontId="18" fillId="0" borderId="2" xfId="4" applyNumberFormat="1" applyFont="1" applyFill="1" applyBorder="1" applyAlignment="1">
      <alignment horizontal="center" vertical="center"/>
    </xf>
    <xf numFmtId="9" fontId="18" fillId="0" borderId="1" xfId="4" applyNumberFormat="1" applyFont="1" applyFill="1" applyBorder="1" applyAlignment="1">
      <alignment horizontal="center" vertical="center"/>
    </xf>
    <xf numFmtId="0" fontId="5" fillId="0" borderId="40" xfId="0" applyFont="1" applyFill="1" applyBorder="1" applyAlignment="1">
      <alignment horizontal="center" vertical="center" wrapText="1"/>
    </xf>
    <xf numFmtId="0" fontId="10" fillId="0" borderId="1" xfId="0" applyFont="1" applyBorder="1" applyAlignment="1">
      <alignment horizontal="center" vertical="center" wrapText="1"/>
    </xf>
    <xf numFmtId="1" fontId="10" fillId="0" borderId="1" xfId="0" applyNumberFormat="1" applyFont="1" applyFill="1" applyBorder="1" applyAlignment="1">
      <alignment horizontal="center" vertical="center"/>
    </xf>
    <xf numFmtId="9" fontId="18" fillId="0" borderId="17" xfId="0" applyNumberFormat="1" applyFont="1" applyFill="1" applyBorder="1" applyAlignment="1">
      <alignment horizontal="center" vertical="center"/>
    </xf>
    <xf numFmtId="9" fontId="18" fillId="0" borderId="7" xfId="4" applyNumberFormat="1" applyFont="1" applyFill="1" applyBorder="1" applyAlignment="1">
      <alignment horizontal="center" vertical="center"/>
    </xf>
    <xf numFmtId="9" fontId="18" fillId="0" borderId="17" xfId="4" applyNumberFormat="1" applyFont="1" applyFill="1" applyBorder="1" applyAlignment="1">
      <alignment horizontal="center" vertical="center"/>
    </xf>
    <xf numFmtId="0" fontId="10" fillId="0" borderId="1" xfId="0" applyFont="1" applyFill="1" applyBorder="1" applyAlignment="1">
      <alignment vertical="center"/>
    </xf>
    <xf numFmtId="0" fontId="10" fillId="0" borderId="39" xfId="0" applyFont="1" applyFill="1" applyBorder="1" applyAlignment="1">
      <alignment vertical="center"/>
    </xf>
    <xf numFmtId="0" fontId="18" fillId="0" borderId="45" xfId="4" applyFont="1" applyFill="1" applyBorder="1" applyAlignment="1">
      <alignment horizontal="center" vertical="center"/>
    </xf>
    <xf numFmtId="0" fontId="18" fillId="15" borderId="1" xfId="0" applyFont="1" applyFill="1" applyBorder="1" applyAlignment="1">
      <alignment horizontal="left" vertical="center" wrapText="1"/>
    </xf>
    <xf numFmtId="164" fontId="10" fillId="15" borderId="45" xfId="1" applyNumberFormat="1" applyFont="1" applyFill="1" applyBorder="1" applyAlignment="1">
      <alignment horizontal="center" vertical="center"/>
    </xf>
    <xf numFmtId="0" fontId="5"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1" fontId="5" fillId="0" borderId="1" xfId="0" applyNumberFormat="1" applyFont="1" applyFill="1" applyBorder="1" applyAlignment="1">
      <alignment horizontal="center" vertical="center" wrapText="1"/>
    </xf>
    <xf numFmtId="0" fontId="10" fillId="0" borderId="45" xfId="0" applyFont="1" applyFill="1" applyBorder="1" applyAlignment="1">
      <alignment horizontal="center" vertical="center" wrapText="1"/>
    </xf>
    <xf numFmtId="9" fontId="10" fillId="0" borderId="1" xfId="1" applyFont="1" applyBorder="1" applyAlignment="1">
      <alignment horizontal="center" vertical="center"/>
    </xf>
    <xf numFmtId="0" fontId="10" fillId="0" borderId="1" xfId="0" applyFont="1" applyBorder="1" applyAlignment="1">
      <alignment horizontal="center" vertical="center"/>
    </xf>
    <xf numFmtId="9" fontId="10" fillId="0" borderId="1" xfId="0" applyNumberFormat="1" applyFont="1" applyBorder="1" applyAlignment="1">
      <alignment horizontal="center" vertical="center"/>
    </xf>
    <xf numFmtId="0" fontId="18" fillId="0" borderId="1" xfId="0" applyFont="1" applyBorder="1" applyAlignment="1">
      <alignment horizontal="center" vertical="center" wrapText="1"/>
    </xf>
    <xf numFmtId="0" fontId="28" fillId="4" borderId="1" xfId="0" applyNumberFormat="1" applyFont="1" applyFill="1" applyBorder="1" applyAlignment="1">
      <alignment horizontal="center" vertical="center" wrapText="1"/>
    </xf>
    <xf numFmtId="0" fontId="40" fillId="4" borderId="51" xfId="3" applyFont="1" applyFill="1" applyBorder="1" applyAlignment="1">
      <alignment horizontal="center" vertical="center" wrapText="1"/>
    </xf>
    <xf numFmtId="0" fontId="26" fillId="11" borderId="44" xfId="2" applyFont="1" applyFill="1" applyBorder="1" applyAlignment="1">
      <alignment horizontal="center" vertical="center" wrapText="1"/>
    </xf>
    <xf numFmtId="0" fontId="26" fillId="11" borderId="45" xfId="2" applyFont="1" applyFill="1" applyBorder="1" applyAlignment="1">
      <alignment horizontal="center" vertical="center" wrapText="1"/>
    </xf>
    <xf numFmtId="1" fontId="10" fillId="10" borderId="54" xfId="0" applyNumberFormat="1" applyFont="1" applyFill="1" applyBorder="1" applyAlignment="1">
      <alignment horizontal="center" vertical="center"/>
    </xf>
    <xf numFmtId="0" fontId="10" fillId="10" borderId="55" xfId="0" applyFont="1" applyFill="1" applyBorder="1" applyAlignment="1">
      <alignment horizontal="left" vertical="center" wrapText="1"/>
    </xf>
    <xf numFmtId="9" fontId="10" fillId="10" borderId="55" xfId="0" applyNumberFormat="1" applyFont="1" applyFill="1" applyBorder="1" applyAlignment="1">
      <alignment horizontal="center" vertical="center"/>
    </xf>
    <xf numFmtId="9" fontId="10" fillId="10" borderId="55" xfId="1" applyFont="1" applyFill="1" applyBorder="1" applyAlignment="1">
      <alignment horizontal="center" vertical="center"/>
    </xf>
    <xf numFmtId="0" fontId="17" fillId="10" borderId="56" xfId="0" applyFont="1" applyFill="1" applyBorder="1" applyAlignment="1">
      <alignment horizontal="center" vertical="center" wrapText="1"/>
    </xf>
    <xf numFmtId="0" fontId="26" fillId="11" borderId="14" xfId="2" applyFont="1" applyFill="1" applyBorder="1" applyAlignment="1">
      <alignment horizontal="center" vertical="center" wrapText="1"/>
    </xf>
    <xf numFmtId="0" fontId="10" fillId="0" borderId="3" xfId="0" applyFont="1" applyFill="1" applyBorder="1" applyAlignment="1">
      <alignment vertical="center"/>
    </xf>
    <xf numFmtId="0" fontId="26" fillId="10" borderId="53" xfId="2" applyFont="1" applyFill="1" applyBorder="1" applyAlignment="1">
      <alignment horizontal="center" vertical="center" wrapText="1"/>
    </xf>
    <xf numFmtId="1" fontId="5" fillId="0" borderId="1" xfId="1" applyNumberFormat="1" applyFont="1" applyFill="1" applyBorder="1" applyAlignment="1">
      <alignment horizontal="center" vertical="center" wrapText="1"/>
    </xf>
    <xf numFmtId="9" fontId="5" fillId="0" borderId="1" xfId="1" applyFont="1" applyFill="1" applyBorder="1" applyAlignment="1">
      <alignment horizontal="center" vertical="center" wrapText="1"/>
    </xf>
    <xf numFmtId="0" fontId="10" fillId="10" borderId="1" xfId="0" applyFont="1" applyFill="1" applyBorder="1" applyAlignment="1">
      <alignment horizontal="center" vertical="center" wrapText="1"/>
    </xf>
    <xf numFmtId="9" fontId="10" fillId="0" borderId="1" xfId="1" applyFont="1" applyFill="1" applyBorder="1" applyAlignment="1">
      <alignment horizontal="center" vertical="center"/>
    </xf>
    <xf numFmtId="9" fontId="10" fillId="0" borderId="1" xfId="0" applyNumberFormat="1" applyFont="1" applyFill="1" applyBorder="1" applyAlignment="1">
      <alignment horizontal="center" vertical="center"/>
    </xf>
    <xf numFmtId="1" fontId="5" fillId="0" borderId="1" xfId="1" applyNumberFormat="1" applyFont="1" applyFill="1" applyBorder="1" applyAlignment="1">
      <alignment horizontal="center" vertical="center" wrapText="1"/>
    </xf>
    <xf numFmtId="9" fontId="10" fillId="0" borderId="1" xfId="0" applyNumberFormat="1" applyFont="1" applyFill="1" applyBorder="1" applyAlignment="1">
      <alignment horizontal="center" vertical="center" wrapText="1"/>
    </xf>
    <xf numFmtId="0" fontId="26" fillId="11" borderId="2" xfId="2" applyFont="1" applyFill="1" applyBorder="1" applyAlignment="1">
      <alignment horizontal="center" vertical="center" wrapText="1"/>
    </xf>
    <xf numFmtId="0" fontId="26" fillId="11" borderId="60" xfId="2" applyFont="1" applyFill="1" applyBorder="1" applyAlignment="1">
      <alignment horizontal="center" vertical="center" wrapText="1"/>
    </xf>
    <xf numFmtId="9" fontId="5" fillId="0" borderId="1" xfId="1" applyFont="1" applyFill="1" applyBorder="1" applyAlignment="1">
      <alignment horizontal="center" vertical="center" wrapText="1"/>
    </xf>
    <xf numFmtId="9" fontId="10" fillId="0" borderId="2" xfId="1" applyFont="1" applyFill="1" applyBorder="1" applyAlignment="1">
      <alignment horizontal="center" vertical="center"/>
    </xf>
    <xf numFmtId="0" fontId="10" fillId="11" borderId="39" xfId="0" applyFont="1" applyFill="1" applyBorder="1" applyAlignment="1">
      <alignment horizontal="center" vertical="center" wrapText="1"/>
    </xf>
    <xf numFmtId="0" fontId="10" fillId="11" borderId="1" xfId="0" applyFont="1" applyFill="1" applyBorder="1" applyAlignment="1">
      <alignment horizontal="center" vertical="center" wrapText="1"/>
    </xf>
    <xf numFmtId="0" fontId="10" fillId="11" borderId="45" xfId="0" applyFont="1" applyFill="1" applyBorder="1" applyAlignment="1">
      <alignment horizontal="center" vertical="center" wrapText="1"/>
    </xf>
    <xf numFmtId="0" fontId="10" fillId="10" borderId="39" xfId="0" applyFont="1" applyFill="1" applyBorder="1" applyAlignment="1">
      <alignment horizontal="center" vertical="center" wrapText="1"/>
    </xf>
    <xf numFmtId="0" fontId="10" fillId="10" borderId="1" xfId="0" applyFont="1" applyFill="1" applyBorder="1" applyAlignment="1">
      <alignment horizontal="center" vertical="center" wrapText="1"/>
    </xf>
    <xf numFmtId="0" fontId="10" fillId="10" borderId="45" xfId="0" applyFont="1" applyFill="1" applyBorder="1" applyAlignment="1">
      <alignment horizontal="center" vertical="center" wrapText="1"/>
    </xf>
    <xf numFmtId="1" fontId="5" fillId="0" borderId="1" xfId="1" applyNumberFormat="1" applyFont="1" applyFill="1" applyBorder="1" applyAlignment="1">
      <alignment horizontal="center" vertical="center" wrapText="1"/>
    </xf>
    <xf numFmtId="0" fontId="26" fillId="11" borderId="60" xfId="2" applyFont="1" applyFill="1" applyBorder="1" applyAlignment="1">
      <alignment horizontal="center" vertical="center" wrapText="1"/>
    </xf>
    <xf numFmtId="0" fontId="26" fillId="11" borderId="2" xfId="2" applyFont="1" applyFill="1" applyBorder="1" applyAlignment="1">
      <alignment horizontal="center" vertical="center" wrapText="1"/>
    </xf>
    <xf numFmtId="1" fontId="5" fillId="10" borderId="1" xfId="1" applyNumberFormat="1" applyFont="1" applyFill="1" applyBorder="1" applyAlignment="1">
      <alignment horizontal="center" vertical="center" wrapText="1"/>
    </xf>
    <xf numFmtId="9" fontId="5" fillId="10" borderId="1" xfId="1" applyFont="1" applyFill="1" applyBorder="1" applyAlignment="1">
      <alignment horizontal="center" vertical="center" wrapText="1"/>
    </xf>
    <xf numFmtId="0" fontId="26" fillId="12" borderId="45" xfId="2" applyFont="1" applyFill="1" applyBorder="1" applyAlignment="1">
      <alignment horizontal="center" vertical="center" wrapText="1"/>
    </xf>
    <xf numFmtId="1" fontId="5" fillId="12" borderId="1" xfId="1" applyNumberFormat="1" applyFont="1" applyFill="1" applyBorder="1" applyAlignment="1">
      <alignment horizontal="center" vertical="center" wrapText="1"/>
    </xf>
    <xf numFmtId="9" fontId="5" fillId="12" borderId="1" xfId="1" applyFont="1" applyFill="1" applyBorder="1" applyAlignment="1">
      <alignment horizontal="center" vertical="center" wrapText="1"/>
    </xf>
    <xf numFmtId="10" fontId="10" fillId="10" borderId="39" xfId="1" applyNumberFormat="1" applyFont="1" applyFill="1" applyBorder="1" applyAlignment="1">
      <alignment horizontal="center" vertical="center"/>
    </xf>
    <xf numFmtId="0" fontId="11" fillId="10" borderId="39" xfId="0" applyFont="1" applyFill="1" applyBorder="1" applyAlignment="1">
      <alignment horizontal="center" vertical="center" wrapText="1"/>
    </xf>
    <xf numFmtId="10" fontId="10" fillId="10" borderId="1" xfId="1" applyNumberFormat="1" applyFont="1" applyFill="1" applyBorder="1" applyAlignment="1">
      <alignment horizontal="center" vertical="center"/>
    </xf>
    <xf numFmtId="0" fontId="11" fillId="10" borderId="1" xfId="0" applyFont="1" applyFill="1" applyBorder="1" applyAlignment="1">
      <alignment horizontal="center" vertical="center" wrapText="1"/>
    </xf>
    <xf numFmtId="164" fontId="10" fillId="10" borderId="2" xfId="1" applyNumberFormat="1" applyFont="1" applyFill="1" applyBorder="1" applyAlignment="1">
      <alignment horizontal="center" vertical="center"/>
    </xf>
    <xf numFmtId="0" fontId="11" fillId="10" borderId="2" xfId="0" applyFont="1" applyFill="1" applyBorder="1" applyAlignment="1">
      <alignment horizontal="center" vertical="center" wrapText="1"/>
    </xf>
    <xf numFmtId="9" fontId="10" fillId="10" borderId="1" xfId="1" applyFont="1" applyFill="1" applyBorder="1" applyAlignment="1">
      <alignment horizontal="center" vertical="center"/>
    </xf>
    <xf numFmtId="164" fontId="10" fillId="10" borderId="45" xfId="1" applyNumberFormat="1" applyFont="1" applyFill="1" applyBorder="1" applyAlignment="1">
      <alignment horizontal="center" vertical="center"/>
    </xf>
    <xf numFmtId="10" fontId="10" fillId="12" borderId="39" xfId="1" applyNumberFormat="1" applyFont="1" applyFill="1" applyBorder="1" applyAlignment="1">
      <alignment horizontal="center" vertical="center"/>
    </xf>
    <xf numFmtId="0" fontId="11" fillId="12" borderId="39" xfId="0" applyFont="1" applyFill="1" applyBorder="1" applyAlignment="1">
      <alignment horizontal="center" vertical="center" wrapText="1"/>
    </xf>
    <xf numFmtId="10" fontId="10" fillId="12" borderId="1" xfId="1" applyNumberFormat="1" applyFont="1" applyFill="1" applyBorder="1" applyAlignment="1">
      <alignment horizontal="center" vertical="center"/>
    </xf>
    <xf numFmtId="0" fontId="11" fillId="12" borderId="1" xfId="0" applyFont="1" applyFill="1" applyBorder="1" applyAlignment="1">
      <alignment horizontal="center" vertical="center" wrapText="1"/>
    </xf>
    <xf numFmtId="164" fontId="10" fillId="12" borderId="2" xfId="1" applyNumberFormat="1" applyFont="1" applyFill="1" applyBorder="1" applyAlignment="1">
      <alignment horizontal="center" vertical="center"/>
    </xf>
    <xf numFmtId="0" fontId="11" fillId="12" borderId="2" xfId="0" applyFont="1" applyFill="1" applyBorder="1" applyAlignment="1">
      <alignment horizontal="center" vertical="center" wrapText="1"/>
    </xf>
    <xf numFmtId="0" fontId="10" fillId="12" borderId="1" xfId="0" applyFont="1" applyFill="1" applyBorder="1" applyAlignment="1">
      <alignment horizontal="center" vertical="center" wrapText="1"/>
    </xf>
    <xf numFmtId="9" fontId="10" fillId="12" borderId="1" xfId="1" applyFont="1" applyFill="1" applyBorder="1" applyAlignment="1">
      <alignment horizontal="center" vertical="center"/>
    </xf>
    <xf numFmtId="0" fontId="10" fillId="12" borderId="1" xfId="0" applyFont="1" applyFill="1" applyBorder="1" applyAlignment="1">
      <alignment wrapText="1"/>
    </xf>
    <xf numFmtId="164" fontId="10" fillId="12" borderId="45" xfId="1" applyNumberFormat="1" applyFont="1" applyFill="1" applyBorder="1" applyAlignment="1">
      <alignment horizontal="center" vertical="center"/>
    </xf>
    <xf numFmtId="1" fontId="10" fillId="0" borderId="39" xfId="1" applyNumberFormat="1" applyFont="1" applyFill="1" applyBorder="1" applyAlignment="1">
      <alignment horizontal="center" vertical="center" wrapText="1"/>
    </xf>
    <xf numFmtId="0" fontId="10" fillId="0" borderId="2" xfId="0" applyFont="1" applyFill="1" applyBorder="1" applyAlignment="1">
      <alignment vertical="center" wrapText="1"/>
    </xf>
    <xf numFmtId="1" fontId="10" fillId="0" borderId="3" xfId="1" applyNumberFormat="1" applyFont="1" applyFill="1" applyBorder="1" applyAlignment="1">
      <alignment horizontal="center" vertical="center" wrapText="1"/>
    </xf>
    <xf numFmtId="1" fontId="10" fillId="0" borderId="45" xfId="1" applyNumberFormat="1" applyFont="1" applyFill="1" applyBorder="1" applyAlignment="1">
      <alignment horizontal="center" vertical="center" wrapText="1"/>
    </xf>
    <xf numFmtId="9" fontId="10" fillId="0" borderId="45" xfId="1" applyFont="1" applyFill="1" applyBorder="1" applyAlignment="1">
      <alignment horizontal="center" vertical="center"/>
    </xf>
    <xf numFmtId="164" fontId="10" fillId="10" borderId="2" xfId="1" applyNumberFormat="1" applyFont="1" applyFill="1" applyBorder="1" applyAlignment="1">
      <alignment horizontal="center" vertical="center" wrapText="1"/>
    </xf>
    <xf numFmtId="164" fontId="10" fillId="12" borderId="2" xfId="1" applyNumberFormat="1" applyFont="1" applyFill="1" applyBorder="1" applyAlignment="1">
      <alignment horizontal="center" vertical="center" wrapText="1"/>
    </xf>
    <xf numFmtId="9" fontId="10" fillId="12" borderId="55" xfId="1" applyFont="1" applyFill="1" applyBorder="1" applyAlignment="1">
      <alignment horizontal="center" vertical="center" wrapText="1"/>
    </xf>
    <xf numFmtId="9" fontId="10" fillId="11" borderId="55" xfId="1" applyFont="1" applyFill="1" applyBorder="1" applyAlignment="1">
      <alignment horizontal="center" vertical="center"/>
    </xf>
    <xf numFmtId="9" fontId="10" fillId="11" borderId="55" xfId="1" applyFont="1" applyFill="1" applyBorder="1" applyAlignment="1">
      <alignment horizontal="center" vertical="center" wrapText="1"/>
    </xf>
    <xf numFmtId="0" fontId="10" fillId="11" borderId="55" xfId="0" applyFont="1" applyFill="1" applyBorder="1" applyAlignment="1">
      <alignment vertical="center" wrapText="1"/>
    </xf>
    <xf numFmtId="9" fontId="10" fillId="4" borderId="39" xfId="1" applyFont="1" applyFill="1" applyBorder="1" applyAlignment="1">
      <alignment horizontal="center" vertical="center" wrapText="1"/>
    </xf>
    <xf numFmtId="9" fontId="18" fillId="4" borderId="1" xfId="2" applyNumberFormat="1" applyFont="1" applyFill="1" applyBorder="1" applyAlignment="1">
      <alignment horizontal="center" vertical="center" wrapText="1"/>
    </xf>
    <xf numFmtId="164" fontId="10" fillId="4" borderId="45" xfId="1" applyNumberFormat="1" applyFont="1" applyFill="1" applyBorder="1" applyAlignment="1">
      <alignment horizontal="center" vertical="center" wrapText="1"/>
    </xf>
    <xf numFmtId="0" fontId="10" fillId="0" borderId="55" xfId="0" applyFont="1" applyFill="1" applyBorder="1" applyAlignment="1">
      <alignment vertical="center" wrapText="1"/>
    </xf>
    <xf numFmtId="9" fontId="10" fillId="0" borderId="55" xfId="1" applyFont="1" applyFill="1" applyBorder="1" applyAlignment="1">
      <alignment horizontal="center" vertical="center"/>
    </xf>
    <xf numFmtId="9" fontId="5" fillId="0" borderId="75" xfId="0" applyNumberFormat="1" applyFont="1" applyFill="1" applyBorder="1" applyAlignment="1">
      <alignment vertical="center"/>
    </xf>
    <xf numFmtId="1" fontId="10" fillId="4" borderId="73" xfId="0" applyNumberFormat="1" applyFont="1" applyFill="1" applyBorder="1" applyAlignment="1">
      <alignment horizontal="center" vertical="center"/>
    </xf>
    <xf numFmtId="1" fontId="10" fillId="4" borderId="16" xfId="0" applyNumberFormat="1" applyFont="1" applyFill="1" applyBorder="1" applyAlignment="1">
      <alignment horizontal="center" vertical="center"/>
    </xf>
    <xf numFmtId="1" fontId="10" fillId="4" borderId="75" xfId="0" applyNumberFormat="1" applyFont="1" applyFill="1" applyBorder="1" applyAlignment="1">
      <alignment horizontal="center" vertical="center"/>
    </xf>
    <xf numFmtId="164" fontId="10" fillId="10" borderId="39" xfId="1" applyNumberFormat="1" applyFont="1" applyFill="1" applyBorder="1" applyAlignment="1">
      <alignment horizontal="center" vertical="center"/>
    </xf>
    <xf numFmtId="164" fontId="10" fillId="10" borderId="1" xfId="1" applyNumberFormat="1" applyFont="1" applyFill="1" applyBorder="1" applyAlignment="1">
      <alignment horizontal="center" vertical="center"/>
    </xf>
    <xf numFmtId="9" fontId="10" fillId="10" borderId="45" xfId="1" applyFont="1" applyFill="1" applyBorder="1" applyAlignment="1">
      <alignment horizontal="center" vertical="center"/>
    </xf>
    <xf numFmtId="10" fontId="18" fillId="0" borderId="1" xfId="0" applyNumberFormat="1" applyFont="1" applyFill="1" applyBorder="1" applyAlignment="1">
      <alignment horizontal="center" vertical="center" wrapText="1"/>
    </xf>
    <xf numFmtId="0" fontId="10" fillId="10" borderId="1" xfId="0" applyFont="1" applyFill="1" applyBorder="1" applyAlignment="1">
      <alignment horizontal="center" vertical="center" wrapText="1"/>
    </xf>
    <xf numFmtId="0" fontId="10" fillId="10" borderId="45" xfId="0" applyFont="1" applyFill="1" applyBorder="1" applyAlignment="1">
      <alignment horizontal="center" vertical="center" wrapText="1"/>
    </xf>
    <xf numFmtId="1" fontId="5" fillId="0" borderId="45" xfId="0" applyNumberFormat="1" applyFont="1" applyFill="1" applyBorder="1" applyAlignment="1">
      <alignment horizontal="center" vertical="center"/>
    </xf>
    <xf numFmtId="9" fontId="5" fillId="0" borderId="45" xfId="0" applyNumberFormat="1" applyFont="1" applyFill="1" applyBorder="1" applyAlignment="1">
      <alignment horizontal="center" vertical="center"/>
    </xf>
    <xf numFmtId="1" fontId="5" fillId="0" borderId="44" xfId="0" applyNumberFormat="1" applyFont="1" applyFill="1" applyBorder="1" applyAlignment="1">
      <alignment horizontal="center" vertical="center"/>
    </xf>
    <xf numFmtId="0" fontId="10" fillId="12" borderId="1" xfId="0" applyFont="1" applyFill="1" applyBorder="1" applyAlignment="1">
      <alignment horizontal="center" vertical="center" wrapText="1"/>
    </xf>
    <xf numFmtId="0" fontId="10" fillId="14" borderId="39" xfId="0" applyFont="1" applyFill="1" applyBorder="1" applyAlignment="1">
      <alignment horizontal="center" vertical="center" wrapText="1"/>
    </xf>
    <xf numFmtId="0" fontId="10" fillId="14" borderId="1" xfId="0" applyFont="1" applyFill="1" applyBorder="1" applyAlignment="1">
      <alignment horizontal="center" vertical="center" wrapText="1"/>
    </xf>
    <xf numFmtId="9" fontId="10" fillId="15" borderId="1" xfId="0" applyNumberFormat="1" applyFont="1" applyFill="1" applyBorder="1" applyAlignment="1">
      <alignment horizontal="center" vertical="center"/>
    </xf>
    <xf numFmtId="9" fontId="10" fillId="15" borderId="45" xfId="0" applyNumberFormat="1" applyFont="1" applyFill="1" applyBorder="1" applyAlignment="1">
      <alignment horizontal="center" vertical="center"/>
    </xf>
    <xf numFmtId="0" fontId="10" fillId="14" borderId="45" xfId="0" applyFont="1" applyFill="1" applyBorder="1" applyAlignment="1">
      <alignment horizontal="center" vertical="center" wrapText="1"/>
    </xf>
    <xf numFmtId="0" fontId="10" fillId="15" borderId="2" xfId="0" applyFont="1" applyFill="1" applyBorder="1" applyAlignment="1">
      <alignment horizontal="center" vertical="center" wrapText="1"/>
    </xf>
    <xf numFmtId="0" fontId="10" fillId="15" borderId="61" xfId="0" applyFont="1" applyFill="1" applyBorder="1" applyAlignment="1">
      <alignment horizontal="center" vertical="center" wrapText="1"/>
    </xf>
    <xf numFmtId="0" fontId="10" fillId="0" borderId="40" xfId="0" applyFont="1" applyFill="1" applyBorder="1" applyAlignment="1">
      <alignment vertical="center" wrapText="1"/>
    </xf>
    <xf numFmtId="10" fontId="10" fillId="10" borderId="1" xfId="1" applyNumberFormat="1" applyFont="1" applyFill="1" applyBorder="1" applyAlignment="1">
      <alignment horizontal="center" vertical="center" wrapText="1"/>
    </xf>
    <xf numFmtId="10" fontId="10" fillId="12" borderId="39" xfId="1" applyNumberFormat="1" applyFont="1" applyFill="1" applyBorder="1" applyAlignment="1">
      <alignment horizontal="center" vertical="center" wrapText="1"/>
    </xf>
    <xf numFmtId="164" fontId="10" fillId="10" borderId="45" xfId="1" applyNumberFormat="1" applyFont="1" applyFill="1" applyBorder="1" applyAlignment="1">
      <alignment horizontal="center" vertical="center" wrapText="1"/>
    </xf>
    <xf numFmtId="0" fontId="10" fillId="12" borderId="45" xfId="0" applyFont="1" applyFill="1" applyBorder="1" applyAlignment="1">
      <alignment vertical="center" wrapText="1"/>
    </xf>
    <xf numFmtId="0" fontId="10" fillId="12" borderId="45" xfId="0" applyFont="1" applyFill="1" applyBorder="1" applyAlignment="1">
      <alignment horizontal="center" vertical="center" wrapText="1"/>
    </xf>
    <xf numFmtId="0" fontId="10" fillId="0" borderId="45" xfId="0" applyFont="1" applyFill="1" applyBorder="1" applyAlignment="1">
      <alignment horizontal="left" vertical="center" wrapText="1"/>
    </xf>
    <xf numFmtId="0" fontId="10" fillId="0" borderId="1" xfId="0" applyFont="1" applyFill="1" applyBorder="1" applyAlignment="1">
      <alignment horizontal="left" vertical="top" wrapText="1"/>
    </xf>
    <xf numFmtId="0" fontId="10" fillId="0" borderId="1" xfId="0" applyFont="1" applyFill="1" applyBorder="1" applyAlignment="1">
      <alignment vertical="center" wrapText="1"/>
    </xf>
    <xf numFmtId="9" fontId="10" fillId="10" borderId="1" xfId="1" applyFont="1" applyFill="1" applyBorder="1" applyAlignment="1">
      <alignment horizontal="center" vertical="center" wrapText="1"/>
    </xf>
    <xf numFmtId="9" fontId="5" fillId="0" borderId="53" xfId="0" applyNumberFormat="1" applyFont="1" applyFill="1" applyBorder="1" applyAlignment="1">
      <alignment horizontal="center" vertical="center"/>
    </xf>
    <xf numFmtId="0" fontId="18" fillId="19" borderId="39" xfId="0" applyFont="1" applyFill="1" applyBorder="1" applyAlignment="1">
      <alignment horizontal="left" vertical="center" wrapText="1"/>
    </xf>
    <xf numFmtId="0" fontId="18" fillId="19" borderId="1" xfId="0" applyFont="1" applyFill="1" applyBorder="1" applyAlignment="1">
      <alignment horizontal="left" vertical="center" wrapText="1"/>
    </xf>
    <xf numFmtId="0" fontId="10" fillId="19" borderId="1" xfId="0" applyFont="1" applyFill="1" applyBorder="1" applyAlignment="1">
      <alignment horizontal="left" vertical="center" wrapText="1"/>
    </xf>
    <xf numFmtId="0" fontId="10" fillId="19" borderId="1" xfId="0" applyFont="1" applyFill="1" applyBorder="1" applyAlignment="1">
      <alignment vertical="center" wrapText="1"/>
    </xf>
    <xf numFmtId="0" fontId="10" fillId="19" borderId="45" xfId="0" applyFont="1" applyFill="1" applyBorder="1" applyAlignment="1">
      <alignment horizontal="left" vertical="center" wrapText="1"/>
    </xf>
    <xf numFmtId="164" fontId="5" fillId="14" borderId="1" xfId="0" applyNumberFormat="1" applyFont="1" applyFill="1" applyBorder="1" applyAlignment="1">
      <alignment horizontal="center" vertical="center" wrapText="1"/>
    </xf>
    <xf numFmtId="164" fontId="10" fillId="14" borderId="1" xfId="1" applyNumberFormat="1" applyFont="1" applyFill="1" applyBorder="1" applyAlignment="1">
      <alignment horizontal="center" vertical="center" wrapText="1"/>
    </xf>
    <xf numFmtId="0" fontId="18" fillId="19" borderId="3" xfId="0" applyFont="1" applyFill="1" applyBorder="1" applyAlignment="1">
      <alignment horizontal="left" vertical="center" wrapText="1"/>
    </xf>
    <xf numFmtId="0" fontId="5" fillId="19" borderId="1" xfId="0" applyFont="1" applyFill="1" applyBorder="1" applyAlignment="1">
      <alignment horizontal="left" vertical="center" wrapText="1"/>
    </xf>
    <xf numFmtId="0" fontId="18" fillId="19" borderId="2" xfId="0" applyFont="1" applyFill="1" applyBorder="1" applyAlignment="1">
      <alignment horizontal="left" vertical="center" wrapText="1"/>
    </xf>
    <xf numFmtId="0" fontId="10" fillId="19" borderId="1" xfId="0" applyFont="1" applyFill="1" applyBorder="1" applyAlignment="1">
      <alignment vertical="top" wrapText="1"/>
    </xf>
    <xf numFmtId="9" fontId="10" fillId="15" borderId="1" xfId="1" applyFont="1" applyFill="1" applyBorder="1" applyAlignment="1">
      <alignment horizontal="center" vertical="center" wrapText="1"/>
    </xf>
    <xf numFmtId="164" fontId="10" fillId="15" borderId="1" xfId="1" applyNumberFormat="1" applyFont="1" applyFill="1" applyBorder="1" applyAlignment="1">
      <alignment horizontal="center" vertical="center" wrapText="1"/>
    </xf>
    <xf numFmtId="1" fontId="10" fillId="15" borderId="38" xfId="1" applyNumberFormat="1" applyFont="1" applyFill="1" applyBorder="1" applyAlignment="1">
      <alignment horizontal="center" vertical="center" wrapText="1"/>
    </xf>
    <xf numFmtId="1" fontId="10" fillId="15" borderId="42" xfId="1" applyNumberFormat="1" applyFont="1" applyFill="1" applyBorder="1" applyAlignment="1">
      <alignment horizontal="center" vertical="center" wrapText="1"/>
    </xf>
    <xf numFmtId="1" fontId="10" fillId="15" borderId="42" xfId="0" applyNumberFormat="1" applyFont="1" applyFill="1" applyBorder="1" applyAlignment="1">
      <alignment horizontal="center" vertical="center"/>
    </xf>
    <xf numFmtId="1" fontId="10" fillId="15" borderId="44" xfId="0" applyNumberFormat="1" applyFont="1" applyFill="1" applyBorder="1" applyAlignment="1">
      <alignment horizontal="center" vertical="center"/>
    </xf>
    <xf numFmtId="0" fontId="10" fillId="19" borderId="45" xfId="0" applyFont="1" applyFill="1" applyBorder="1" applyAlignment="1">
      <alignment vertical="top" wrapText="1"/>
    </xf>
    <xf numFmtId="164" fontId="10" fillId="10" borderId="39" xfId="1" applyNumberFormat="1" applyFont="1" applyFill="1" applyBorder="1" applyAlignment="1">
      <alignment horizontal="center" vertical="center" wrapText="1"/>
    </xf>
    <xf numFmtId="9" fontId="10" fillId="10" borderId="45" xfId="1" applyFont="1" applyFill="1" applyBorder="1" applyAlignment="1">
      <alignment horizontal="center" vertical="center" wrapText="1"/>
    </xf>
    <xf numFmtId="9" fontId="10" fillId="11" borderId="45" xfId="1" applyFont="1" applyFill="1" applyBorder="1" applyAlignment="1">
      <alignment horizontal="center" vertical="center" wrapText="1"/>
    </xf>
    <xf numFmtId="0" fontId="10" fillId="11" borderId="1" xfId="0" applyFont="1" applyFill="1" applyBorder="1" applyAlignment="1">
      <alignment horizontal="center" vertical="center" wrapText="1"/>
    </xf>
    <xf numFmtId="0" fontId="10" fillId="11" borderId="39"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10" fillId="11" borderId="45" xfId="0" applyFont="1" applyFill="1" applyBorder="1" applyAlignment="1">
      <alignment horizontal="center" vertical="center" wrapText="1"/>
    </xf>
    <xf numFmtId="0" fontId="10" fillId="0" borderId="1" xfId="0" applyFont="1" applyFill="1" applyBorder="1" applyAlignment="1">
      <alignment horizontal="center" vertical="center" wrapText="1"/>
    </xf>
    <xf numFmtId="1" fontId="5" fillId="0" borderId="1" xfId="0" applyNumberFormat="1" applyFont="1" applyFill="1" applyBorder="1" applyAlignment="1">
      <alignment horizontal="center" vertical="center" wrapText="1"/>
    </xf>
    <xf numFmtId="1" fontId="10" fillId="0" borderId="1" xfId="0" applyNumberFormat="1" applyFont="1" applyFill="1" applyBorder="1" applyAlignment="1">
      <alignment horizontal="center" vertical="center"/>
    </xf>
    <xf numFmtId="1" fontId="10" fillId="0" borderId="2" xfId="0" applyNumberFormat="1" applyFont="1" applyFill="1" applyBorder="1" applyAlignment="1">
      <alignment horizontal="center" vertical="center"/>
    </xf>
    <xf numFmtId="9" fontId="10" fillId="10" borderId="55" xfId="1" applyFont="1" applyFill="1" applyBorder="1" applyAlignment="1">
      <alignment horizontal="center" vertical="center" wrapText="1"/>
    </xf>
    <xf numFmtId="0" fontId="5" fillId="0" borderId="39" xfId="0" applyFont="1" applyFill="1" applyBorder="1" applyAlignment="1">
      <alignment vertical="center" wrapText="1"/>
    </xf>
    <xf numFmtId="0" fontId="13" fillId="0" borderId="0" xfId="4"/>
    <xf numFmtId="0" fontId="41" fillId="15" borderId="1" xfId="4" applyFont="1" applyFill="1" applyBorder="1" applyAlignment="1">
      <alignment horizontal="center" vertical="center" wrapText="1"/>
    </xf>
    <xf numFmtId="0" fontId="13" fillId="0" borderId="1" xfId="4" applyBorder="1" applyAlignment="1">
      <alignment horizontal="center" vertical="center"/>
    </xf>
    <xf numFmtId="0" fontId="41" fillId="0" borderId="1" xfId="4" applyFont="1" applyBorder="1" applyAlignment="1">
      <alignment horizontal="center" vertical="center" wrapText="1"/>
    </xf>
    <xf numFmtId="2" fontId="13" fillId="20" borderId="1" xfId="4" applyNumberFormat="1" applyFill="1" applyBorder="1" applyAlignment="1">
      <alignment horizontal="center" vertical="center"/>
    </xf>
    <xf numFmtId="2" fontId="13" fillId="21" borderId="1" xfId="4" applyNumberFormat="1" applyFill="1" applyBorder="1" applyAlignment="1">
      <alignment horizontal="center" vertical="center"/>
    </xf>
    <xf numFmtId="2" fontId="13" fillId="5" borderId="1" xfId="4" applyNumberFormat="1" applyFill="1" applyBorder="1" applyAlignment="1">
      <alignment horizontal="center" vertical="center" wrapText="1"/>
    </xf>
    <xf numFmtId="0" fontId="5" fillId="0" borderId="1" xfId="0" applyFont="1" applyFill="1" applyBorder="1" applyAlignment="1">
      <alignment horizontal="center" vertical="center"/>
    </xf>
    <xf numFmtId="0" fontId="5" fillId="0" borderId="1" xfId="0" applyFont="1" applyFill="1" applyBorder="1" applyAlignment="1">
      <alignment horizontal="center" vertical="center" wrapText="1"/>
    </xf>
    <xf numFmtId="9" fontId="18" fillId="0" borderId="1" xfId="0" applyNumberFormat="1" applyFont="1" applyFill="1" applyBorder="1" applyAlignment="1">
      <alignment horizontal="center" vertical="center" wrapText="1"/>
    </xf>
    <xf numFmtId="0" fontId="18" fillId="0" borderId="1" xfId="0" applyFont="1" applyFill="1" applyBorder="1" applyAlignment="1">
      <alignment horizontal="center" vertical="center" wrapText="1"/>
    </xf>
    <xf numFmtId="9" fontId="18" fillId="0" borderId="2" xfId="4" applyNumberFormat="1" applyFont="1" applyFill="1" applyBorder="1" applyAlignment="1">
      <alignment horizontal="center" vertical="center"/>
    </xf>
    <xf numFmtId="0" fontId="18" fillId="0" borderId="2" xfId="4" applyFont="1" applyFill="1" applyBorder="1" applyAlignment="1">
      <alignment horizontal="center" vertical="center" wrapText="1" readingOrder="1"/>
    </xf>
    <xf numFmtId="0" fontId="18" fillId="0" borderId="2" xfId="4" applyFont="1" applyFill="1" applyBorder="1" applyAlignment="1">
      <alignment horizontal="center" vertical="center" wrapText="1"/>
    </xf>
    <xf numFmtId="0" fontId="18" fillId="0" borderId="2" xfId="4" applyFont="1" applyFill="1" applyBorder="1" applyAlignment="1">
      <alignment horizontal="center" vertical="center"/>
    </xf>
    <xf numFmtId="9" fontId="18" fillId="0" borderId="1" xfId="1" applyFont="1" applyFill="1" applyBorder="1" applyAlignment="1">
      <alignment horizontal="center" vertical="center"/>
    </xf>
    <xf numFmtId="9" fontId="18" fillId="0" borderId="1" xfId="0" applyNumberFormat="1" applyFont="1" applyFill="1" applyBorder="1" applyAlignment="1">
      <alignment horizontal="center" vertical="center"/>
    </xf>
    <xf numFmtId="9" fontId="10" fillId="0" borderId="1" xfId="1" applyFont="1" applyFill="1" applyBorder="1" applyAlignment="1">
      <alignment horizontal="center" vertical="center"/>
    </xf>
    <xf numFmtId="9" fontId="10" fillId="0" borderId="1" xfId="0" applyNumberFormat="1" applyFont="1" applyFill="1" applyBorder="1" applyAlignment="1">
      <alignment horizontal="center" vertical="center"/>
    </xf>
    <xf numFmtId="0" fontId="10" fillId="0" borderId="1" xfId="0" applyFont="1" applyFill="1" applyBorder="1" applyAlignment="1">
      <alignment horizontal="center" vertical="center"/>
    </xf>
    <xf numFmtId="1" fontId="5" fillId="0" borderId="45" xfId="0" applyNumberFormat="1" applyFont="1" applyFill="1" applyBorder="1" applyAlignment="1">
      <alignment horizontal="center" vertical="center"/>
    </xf>
    <xf numFmtId="9" fontId="5" fillId="0" borderId="45" xfId="0" applyNumberFormat="1" applyFont="1" applyFill="1" applyBorder="1" applyAlignment="1">
      <alignment horizontal="center" vertical="center"/>
    </xf>
    <xf numFmtId="0" fontId="10" fillId="0" borderId="1" xfId="0" applyFont="1" applyFill="1" applyBorder="1" applyAlignment="1">
      <alignment horizontal="center" vertical="center" wrapText="1"/>
    </xf>
    <xf numFmtId="9" fontId="10" fillId="0" borderId="39" xfId="0" applyNumberFormat="1" applyFont="1" applyFill="1" applyBorder="1" applyAlignment="1">
      <alignment horizontal="center" vertical="center"/>
    </xf>
    <xf numFmtId="1" fontId="10" fillId="0" borderId="1" xfId="0" applyNumberFormat="1" applyFont="1" applyFill="1" applyBorder="1" applyAlignment="1">
      <alignment horizontal="center" vertical="center"/>
    </xf>
    <xf numFmtId="9" fontId="5" fillId="14" borderId="63" xfId="0" applyNumberFormat="1" applyFont="1" applyFill="1" applyBorder="1" applyAlignment="1">
      <alignment horizontal="center" vertical="center"/>
    </xf>
    <xf numFmtId="9" fontId="5" fillId="0" borderId="44" xfId="0" applyNumberFormat="1" applyFont="1" applyFill="1" applyBorder="1" applyAlignment="1">
      <alignment horizontal="center" vertical="center"/>
    </xf>
    <xf numFmtId="0" fontId="10" fillId="0" borderId="62" xfId="0" applyFont="1" applyFill="1" applyBorder="1" applyAlignment="1">
      <alignment vertical="center"/>
    </xf>
    <xf numFmtId="0" fontId="10" fillId="0" borderId="42" xfId="0" applyFont="1" applyFill="1" applyBorder="1" applyAlignment="1">
      <alignment vertical="center"/>
    </xf>
    <xf numFmtId="9" fontId="10" fillId="0" borderId="1" xfId="0" applyNumberFormat="1" applyFont="1" applyFill="1" applyBorder="1" applyAlignment="1">
      <alignment vertical="center"/>
    </xf>
    <xf numFmtId="10" fontId="10" fillId="0" borderId="1" xfId="0" applyNumberFormat="1" applyFont="1" applyFill="1" applyBorder="1" applyAlignment="1">
      <alignment vertical="center"/>
    </xf>
    <xf numFmtId="0" fontId="18" fillId="0" borderId="60" xfId="4" applyFont="1" applyFill="1" applyBorder="1" applyAlignment="1">
      <alignment horizontal="center" vertical="center"/>
    </xf>
    <xf numFmtId="9" fontId="18" fillId="0" borderId="2" xfId="1" applyFont="1" applyFill="1" applyBorder="1" applyAlignment="1">
      <alignment horizontal="center" vertical="center"/>
    </xf>
    <xf numFmtId="0" fontId="18" fillId="0" borderId="44" xfId="4" applyFont="1" applyFill="1" applyBorder="1" applyAlignment="1">
      <alignment horizontal="center" vertical="center"/>
    </xf>
    <xf numFmtId="9" fontId="18" fillId="0" borderId="45" xfId="1" applyFont="1" applyFill="1" applyBorder="1" applyAlignment="1">
      <alignment horizontal="center" vertical="center"/>
    </xf>
    <xf numFmtId="0" fontId="0" fillId="0" borderId="0" xfId="0" applyAlignment="1">
      <alignment horizontal="center" vertical="center"/>
    </xf>
    <xf numFmtId="9" fontId="18" fillId="0" borderId="45" xfId="4" applyNumberFormat="1" applyFont="1" applyFill="1" applyBorder="1" applyAlignment="1">
      <alignment horizontal="center" vertical="center"/>
    </xf>
    <xf numFmtId="0" fontId="31" fillId="0" borderId="1" xfId="0" applyFont="1" applyFill="1" applyBorder="1" applyAlignment="1">
      <alignment horizontal="center" vertical="center"/>
    </xf>
    <xf numFmtId="0" fontId="32" fillId="0" borderId="1" xfId="0" applyFont="1" applyFill="1" applyBorder="1" applyAlignment="1">
      <alignment horizontal="center" vertical="center"/>
    </xf>
    <xf numFmtId="0" fontId="32" fillId="0" borderId="16" xfId="0" applyFont="1" applyFill="1" applyBorder="1" applyAlignment="1">
      <alignment horizontal="center" vertical="center"/>
    </xf>
    <xf numFmtId="0" fontId="5" fillId="0" borderId="1" xfId="0" applyFont="1" applyFill="1" applyBorder="1" applyAlignment="1">
      <alignment horizontal="center" vertical="center" readingOrder="1"/>
    </xf>
    <xf numFmtId="1" fontId="5" fillId="0" borderId="1" xfId="1" applyNumberFormat="1" applyFont="1" applyFill="1" applyBorder="1" applyAlignment="1">
      <alignment horizontal="center" vertical="center" readingOrder="1"/>
    </xf>
    <xf numFmtId="1" fontId="18" fillId="0" borderId="3" xfId="1" applyNumberFormat="1" applyFont="1" applyFill="1" applyBorder="1" applyAlignment="1">
      <alignment horizontal="center" vertical="center"/>
    </xf>
    <xf numFmtId="164" fontId="5" fillId="0" borderId="1" xfId="1"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9" fontId="10" fillId="11" borderId="1" xfId="0" applyNumberFormat="1" applyFont="1" applyFill="1" applyBorder="1" applyAlignment="1">
      <alignment horizontal="center" vertical="center"/>
    </xf>
    <xf numFmtId="0" fontId="10" fillId="11" borderId="1" xfId="0" applyFont="1" applyFill="1" applyBorder="1" applyAlignment="1">
      <alignment horizontal="center" vertical="center" wrapText="1"/>
    </xf>
    <xf numFmtId="9" fontId="5" fillId="14" borderId="1" xfId="0" applyNumberFormat="1" applyFont="1" applyFill="1" applyBorder="1" applyAlignment="1">
      <alignment horizontal="center" vertical="center" wrapText="1"/>
    </xf>
    <xf numFmtId="9" fontId="5" fillId="14" borderId="1" xfId="0" applyNumberFormat="1" applyFont="1" applyFill="1" applyBorder="1" applyAlignment="1">
      <alignment horizontal="center" vertical="center"/>
    </xf>
    <xf numFmtId="0" fontId="10" fillId="4" borderId="1" xfId="0" applyFont="1" applyFill="1" applyBorder="1" applyAlignment="1">
      <alignment horizontal="center" vertical="center" wrapText="1"/>
    </xf>
    <xf numFmtId="0" fontId="10" fillId="10" borderId="1" xfId="0" applyFont="1" applyFill="1" applyBorder="1" applyAlignment="1">
      <alignment horizontal="center" vertical="center" wrapText="1"/>
    </xf>
    <xf numFmtId="9" fontId="10" fillId="11" borderId="1" xfId="0" applyNumberFormat="1" applyFont="1" applyFill="1" applyBorder="1" applyAlignment="1">
      <alignment horizontal="center" vertical="center" wrapText="1"/>
    </xf>
    <xf numFmtId="0" fontId="10" fillId="15" borderId="1" xfId="0" applyFont="1" applyFill="1" applyBorder="1" applyAlignment="1">
      <alignment horizontal="center" vertical="center" wrapText="1"/>
    </xf>
    <xf numFmtId="9" fontId="10" fillId="15" borderId="1" xfId="0" applyNumberFormat="1" applyFont="1" applyFill="1" applyBorder="1" applyAlignment="1">
      <alignment horizontal="center" vertical="center"/>
    </xf>
    <xf numFmtId="9" fontId="18" fillId="0" borderId="1" xfId="0" applyNumberFormat="1" applyFont="1" applyFill="1" applyBorder="1" applyAlignment="1">
      <alignment horizontal="center" vertical="center" wrapText="1"/>
    </xf>
    <xf numFmtId="0" fontId="18" fillId="0" borderId="1" xfId="0" applyFont="1" applyFill="1" applyBorder="1" applyAlignment="1">
      <alignment horizontal="center" vertical="center" wrapText="1"/>
    </xf>
    <xf numFmtId="9" fontId="18" fillId="0" borderId="1" xfId="1" applyFont="1" applyFill="1" applyBorder="1" applyAlignment="1">
      <alignment horizontal="center" vertical="center"/>
    </xf>
    <xf numFmtId="9" fontId="18" fillId="0" borderId="1" xfId="0" applyNumberFormat="1" applyFont="1" applyFill="1" applyBorder="1" applyAlignment="1">
      <alignment horizontal="center" vertical="center"/>
    </xf>
    <xf numFmtId="9" fontId="10" fillId="0" borderId="1" xfId="1" applyFont="1" applyFill="1" applyBorder="1" applyAlignment="1">
      <alignment horizontal="center" vertical="center"/>
    </xf>
    <xf numFmtId="9" fontId="10" fillId="0" borderId="1" xfId="0" applyNumberFormat="1" applyFont="1" applyFill="1" applyBorder="1" applyAlignment="1">
      <alignment horizontal="center" vertical="center"/>
    </xf>
    <xf numFmtId="0" fontId="4" fillId="0" borderId="1" xfId="3" applyFill="1" applyBorder="1" applyAlignment="1">
      <alignment horizontal="center" vertical="center" wrapText="1"/>
    </xf>
    <xf numFmtId="1" fontId="5" fillId="0" borderId="1" xfId="0" applyNumberFormat="1" applyFont="1" applyFill="1" applyBorder="1" applyAlignment="1">
      <alignment horizontal="center" vertical="center" wrapText="1"/>
    </xf>
    <xf numFmtId="0" fontId="10" fillId="0" borderId="1" xfId="0" applyFont="1" applyFill="1" applyBorder="1" applyAlignment="1">
      <alignment horizontal="center" vertical="center" wrapText="1"/>
    </xf>
    <xf numFmtId="0" fontId="10" fillId="12" borderId="1" xfId="0" applyFont="1" applyFill="1" applyBorder="1" applyAlignment="1">
      <alignment horizontal="center" vertical="center" wrapText="1"/>
    </xf>
    <xf numFmtId="9" fontId="5" fillId="0" borderId="1" xfId="1" applyFont="1" applyFill="1" applyBorder="1" applyAlignment="1">
      <alignment horizontal="center" vertical="center" wrapText="1"/>
    </xf>
    <xf numFmtId="1" fontId="10" fillId="0" borderId="1" xfId="0" applyNumberFormat="1" applyFont="1" applyFill="1" applyBorder="1" applyAlignment="1">
      <alignment horizontal="center" vertical="center"/>
    </xf>
    <xf numFmtId="0" fontId="5" fillId="8" borderId="1" xfId="0" applyFont="1" applyFill="1" applyBorder="1" applyAlignment="1">
      <alignment horizontal="center" vertical="center" wrapText="1"/>
    </xf>
    <xf numFmtId="9" fontId="42" fillId="0" borderId="1" xfId="0" applyNumberFormat="1" applyFont="1" applyBorder="1" applyAlignment="1">
      <alignment horizontal="center" vertical="center" wrapText="1"/>
    </xf>
    <xf numFmtId="0" fontId="42" fillId="0" borderId="1" xfId="0" applyFont="1" applyBorder="1" applyAlignment="1">
      <alignment horizontal="center" vertical="center" wrapText="1"/>
    </xf>
    <xf numFmtId="0" fontId="0" fillId="0" borderId="1" xfId="0" applyBorder="1"/>
    <xf numFmtId="0" fontId="42" fillId="0" borderId="1" xfId="2" applyFont="1" applyBorder="1" applyAlignment="1">
      <alignment horizontal="center" vertical="center" wrapText="1"/>
    </xf>
    <xf numFmtId="0" fontId="38" fillId="12" borderId="1" xfId="0" applyFont="1" applyFill="1" applyBorder="1" applyAlignment="1">
      <alignment horizontal="center" vertical="center" wrapText="1"/>
    </xf>
    <xf numFmtId="0" fontId="38" fillId="10" borderId="1" xfId="0" applyFont="1" applyFill="1" applyBorder="1" applyAlignment="1">
      <alignment horizontal="center" vertical="center" wrapText="1"/>
    </xf>
    <xf numFmtId="1" fontId="10" fillId="10" borderId="1" xfId="1" applyNumberFormat="1" applyFont="1" applyFill="1" applyBorder="1" applyAlignment="1">
      <alignment horizontal="center" vertical="center" wrapText="1"/>
    </xf>
    <xf numFmtId="0" fontId="9" fillId="12" borderId="1" xfId="0" applyFont="1" applyFill="1" applyBorder="1" applyAlignment="1">
      <alignment horizontal="center" vertical="center" wrapText="1"/>
    </xf>
    <xf numFmtId="0" fontId="10" fillId="12" borderId="1" xfId="0" applyFont="1" applyFill="1" applyBorder="1" applyAlignment="1">
      <alignment horizontal="center" vertical="center"/>
    </xf>
    <xf numFmtId="9" fontId="10" fillId="12" borderId="1" xfId="0" applyNumberFormat="1" applyFont="1" applyFill="1" applyBorder="1" applyAlignment="1">
      <alignment horizontal="center" vertical="center"/>
    </xf>
    <xf numFmtId="9" fontId="10" fillId="12" borderId="1" xfId="1" applyNumberFormat="1" applyFont="1" applyFill="1" applyBorder="1" applyAlignment="1">
      <alignment horizontal="center" vertical="center" wrapText="1"/>
    </xf>
    <xf numFmtId="1" fontId="10" fillId="12" borderId="1" xfId="0" applyNumberFormat="1" applyFont="1" applyFill="1" applyBorder="1" applyAlignment="1">
      <alignment horizontal="center" vertical="center"/>
    </xf>
    <xf numFmtId="0" fontId="10" fillId="12" borderId="1" xfId="0" applyFont="1" applyFill="1" applyBorder="1" applyAlignment="1">
      <alignment vertical="center" wrapText="1"/>
    </xf>
    <xf numFmtId="0" fontId="10" fillId="10" borderId="1" xfId="0" applyFont="1" applyFill="1" applyBorder="1" applyAlignment="1">
      <alignment horizontal="center" vertical="center"/>
    </xf>
    <xf numFmtId="9" fontId="10" fillId="10" borderId="1" xfId="0" applyNumberFormat="1" applyFont="1" applyFill="1" applyBorder="1" applyAlignment="1">
      <alignment horizontal="center" vertical="center"/>
    </xf>
    <xf numFmtId="9" fontId="10" fillId="10" borderId="1" xfId="1" applyNumberFormat="1" applyFont="1" applyFill="1" applyBorder="1" applyAlignment="1">
      <alignment horizontal="center" vertical="center" wrapText="1"/>
    </xf>
    <xf numFmtId="1" fontId="10" fillId="10" borderId="1" xfId="0" applyNumberFormat="1" applyFont="1" applyFill="1" applyBorder="1" applyAlignment="1">
      <alignment horizontal="center" vertical="center"/>
    </xf>
    <xf numFmtId="0" fontId="10" fillId="10" borderId="1" xfId="0" applyFont="1" applyFill="1" applyBorder="1" applyAlignment="1">
      <alignment horizontal="left" vertical="center" wrapText="1"/>
    </xf>
    <xf numFmtId="0" fontId="17" fillId="10" borderId="1" xfId="0" applyFont="1" applyFill="1" applyBorder="1" applyAlignment="1">
      <alignment horizontal="center" vertical="center" wrapText="1"/>
    </xf>
    <xf numFmtId="0" fontId="16" fillId="0" borderId="1" xfId="3" applyFont="1" applyFill="1" applyBorder="1" applyAlignment="1">
      <alignment horizontal="center" vertical="center" wrapText="1"/>
    </xf>
    <xf numFmtId="0" fontId="4" fillId="0" borderId="1" xfId="3" applyFill="1" applyBorder="1" applyAlignment="1">
      <alignment vertical="center" wrapText="1"/>
    </xf>
    <xf numFmtId="9" fontId="42" fillId="0" borderId="1" xfId="0" applyNumberFormat="1" applyFont="1" applyBorder="1" applyAlignment="1">
      <alignment horizontal="center" vertical="center" wrapText="1"/>
    </xf>
    <xf numFmtId="0" fontId="10" fillId="0" borderId="1" xfId="0" applyFont="1" applyBorder="1" applyAlignment="1">
      <alignment horizontal="center" vertical="center" wrapText="1"/>
    </xf>
    <xf numFmtId="9" fontId="10" fillId="0" borderId="1" xfId="0" applyNumberFormat="1" applyFont="1" applyFill="1" applyBorder="1" applyAlignment="1">
      <alignment horizontal="center" vertical="center"/>
    </xf>
    <xf numFmtId="1" fontId="5" fillId="12" borderId="1" xfId="1" applyNumberFormat="1" applyFont="1" applyFill="1" applyBorder="1" applyAlignment="1">
      <alignment horizontal="center" vertical="center" wrapText="1"/>
    </xf>
    <xf numFmtId="10" fontId="10" fillId="11" borderId="1" xfId="1" applyNumberFormat="1" applyFont="1" applyFill="1" applyBorder="1" applyAlignment="1">
      <alignment horizontal="center" vertical="center" wrapText="1"/>
    </xf>
    <xf numFmtId="0" fontId="10" fillId="0" borderId="1" xfId="0" applyFont="1" applyBorder="1" applyAlignment="1">
      <alignment horizontal="center" vertical="center" wrapText="1"/>
    </xf>
    <xf numFmtId="9" fontId="42" fillId="0" borderId="1" xfId="1" applyFont="1" applyBorder="1" applyAlignment="1">
      <alignment horizontal="center" vertical="center" wrapText="1"/>
    </xf>
    <xf numFmtId="0" fontId="18" fillId="0" borderId="1" xfId="0" applyFont="1" applyFill="1" applyBorder="1" applyAlignment="1">
      <alignment horizontal="center" vertical="center" wrapText="1"/>
    </xf>
    <xf numFmtId="0" fontId="18" fillId="0" borderId="2" xfId="4" applyFont="1" applyFill="1" applyBorder="1" applyAlignment="1">
      <alignment horizontal="center" vertical="center" wrapText="1" readingOrder="1"/>
    </xf>
    <xf numFmtId="0" fontId="18" fillId="0" borderId="2" xfId="4" applyFont="1" applyFill="1" applyBorder="1" applyAlignment="1">
      <alignment horizontal="center" vertical="center" wrapText="1"/>
    </xf>
    <xf numFmtId="0" fontId="18" fillId="0" borderId="2" xfId="4" applyFont="1" applyFill="1" applyBorder="1" applyAlignment="1">
      <alignment horizontal="center" vertical="center"/>
    </xf>
    <xf numFmtId="9" fontId="18" fillId="0" borderId="2" xfId="4" applyNumberFormat="1" applyFont="1" applyFill="1" applyBorder="1" applyAlignment="1">
      <alignment horizontal="center" vertical="center"/>
    </xf>
    <xf numFmtId="9" fontId="18" fillId="0" borderId="1" xfId="0" applyNumberFormat="1" applyFont="1" applyFill="1" applyBorder="1" applyAlignment="1">
      <alignment horizontal="center" vertical="center"/>
    </xf>
    <xf numFmtId="9" fontId="10" fillId="0" borderId="1" xfId="1" applyFont="1" applyFill="1" applyBorder="1" applyAlignment="1">
      <alignment horizontal="center" vertical="center"/>
    </xf>
    <xf numFmtId="0" fontId="10" fillId="0" borderId="1" xfId="0" applyFont="1" applyFill="1" applyBorder="1" applyAlignment="1">
      <alignment horizontal="center" vertical="center"/>
    </xf>
    <xf numFmtId="1" fontId="5" fillId="0" borderId="1" xfId="1" applyNumberFormat="1" applyFont="1" applyFill="1" applyBorder="1" applyAlignment="1">
      <alignment horizontal="center" vertical="center" wrapText="1"/>
    </xf>
    <xf numFmtId="9" fontId="18" fillId="0" borderId="17" xfId="0" applyNumberFormat="1" applyFont="1" applyFill="1" applyBorder="1" applyAlignment="1">
      <alignment horizontal="center" vertical="center"/>
    </xf>
    <xf numFmtId="9" fontId="18" fillId="0" borderId="1" xfId="1" applyFont="1" applyFill="1" applyBorder="1" applyAlignment="1">
      <alignment horizontal="center" vertical="center" wrapText="1"/>
    </xf>
    <xf numFmtId="9" fontId="18" fillId="0" borderId="7" xfId="4" applyNumberFormat="1" applyFont="1" applyFill="1" applyBorder="1" applyAlignment="1">
      <alignment horizontal="center" vertical="center"/>
    </xf>
    <xf numFmtId="9" fontId="18" fillId="0" borderId="2" xfId="1" applyFont="1" applyFill="1" applyBorder="1" applyAlignment="1">
      <alignment horizontal="center" vertical="center"/>
    </xf>
    <xf numFmtId="0" fontId="18" fillId="0" borderId="1" xfId="4" applyFont="1" applyFill="1" applyBorder="1" applyAlignment="1">
      <alignment horizontal="center" vertical="center"/>
    </xf>
    <xf numFmtId="164" fontId="18" fillId="0" borderId="1" xfId="0" applyNumberFormat="1" applyFont="1" applyFill="1" applyBorder="1" applyAlignment="1">
      <alignment horizontal="center" vertical="center"/>
    </xf>
    <xf numFmtId="10" fontId="10" fillId="0" borderId="1" xfId="1" applyNumberFormat="1" applyFont="1" applyFill="1" applyBorder="1" applyAlignment="1">
      <alignment horizontal="center" vertical="center"/>
    </xf>
    <xf numFmtId="0" fontId="49" fillId="0" borderId="1" xfId="0" applyFont="1" applyBorder="1" applyAlignment="1">
      <alignment horizontal="center" vertical="center"/>
    </xf>
    <xf numFmtId="9" fontId="49" fillId="0" borderId="1" xfId="1" applyFont="1" applyBorder="1" applyAlignment="1">
      <alignment horizontal="center" vertical="center"/>
    </xf>
    <xf numFmtId="9" fontId="50" fillId="0" borderId="1" xfId="0" applyNumberFormat="1" applyFont="1" applyBorder="1" applyAlignment="1">
      <alignment horizontal="center" vertical="center"/>
    </xf>
    <xf numFmtId="9" fontId="5" fillId="14" borderId="45" xfId="0" applyNumberFormat="1" applyFont="1" applyFill="1" applyBorder="1" applyAlignment="1">
      <alignment horizontal="center" vertical="center"/>
    </xf>
    <xf numFmtId="0" fontId="10" fillId="0" borderId="1" xfId="1" applyNumberFormat="1" applyFont="1" applyFill="1" applyBorder="1" applyAlignment="1">
      <alignment horizontal="center" vertical="center"/>
    </xf>
    <xf numFmtId="0" fontId="18" fillId="0" borderId="2" xfId="4" applyFont="1" applyFill="1" applyBorder="1" applyAlignment="1">
      <alignment horizontal="center" vertical="center"/>
    </xf>
    <xf numFmtId="0" fontId="10"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10" fillId="0" borderId="45" xfId="0" applyFont="1" applyFill="1" applyBorder="1" applyAlignment="1">
      <alignment horizontal="center" vertical="center" wrapText="1"/>
    </xf>
    <xf numFmtId="9" fontId="10" fillId="4" borderId="1" xfId="0" applyNumberFormat="1" applyFont="1" applyFill="1" applyBorder="1" applyAlignment="1">
      <alignment horizontal="center" vertical="center"/>
    </xf>
    <xf numFmtId="9" fontId="10" fillId="11" borderId="1" xfId="0" applyNumberFormat="1" applyFont="1" applyFill="1" applyBorder="1" applyAlignment="1">
      <alignment horizontal="center" vertical="center"/>
    </xf>
    <xf numFmtId="0" fontId="10" fillId="11" borderId="1" xfId="0" applyFont="1" applyFill="1" applyBorder="1" applyAlignment="1">
      <alignment horizontal="center" vertical="center"/>
    </xf>
    <xf numFmtId="9" fontId="10" fillId="15" borderId="1" xfId="0" applyNumberFormat="1" applyFont="1" applyFill="1" applyBorder="1" applyAlignment="1">
      <alignment horizontal="center" vertical="center"/>
    </xf>
    <xf numFmtId="1" fontId="10" fillId="14" borderId="1" xfId="1" applyNumberFormat="1" applyFont="1" applyFill="1" applyBorder="1" applyAlignment="1">
      <alignment horizontal="center" vertical="center" wrapText="1"/>
    </xf>
    <xf numFmtId="164" fontId="10" fillId="15" borderId="1" xfId="1" applyNumberFormat="1" applyFont="1" applyFill="1" applyBorder="1" applyAlignment="1">
      <alignment horizontal="center" vertical="center" wrapText="1"/>
    </xf>
    <xf numFmtId="9" fontId="5" fillId="14" borderId="1" xfId="0" applyNumberFormat="1" applyFont="1" applyFill="1" applyBorder="1" applyAlignment="1">
      <alignment horizontal="center" vertical="center" wrapText="1"/>
    </xf>
    <xf numFmtId="0" fontId="2" fillId="11" borderId="1" xfId="0" applyFont="1" applyFill="1" applyBorder="1" applyAlignment="1">
      <alignment horizontal="center" vertical="center" wrapText="1"/>
    </xf>
    <xf numFmtId="0" fontId="5" fillId="11" borderId="1" xfId="3" applyFont="1" applyFill="1" applyBorder="1" applyAlignment="1">
      <alignment horizontal="center" vertical="center" wrapText="1"/>
    </xf>
    <xf numFmtId="0" fontId="5" fillId="11" borderId="1" xfId="2" applyFont="1" applyFill="1" applyBorder="1" applyAlignment="1">
      <alignment horizontal="center" vertical="center" wrapText="1"/>
    </xf>
    <xf numFmtId="9" fontId="5" fillId="11" borderId="1" xfId="1" applyFont="1" applyFill="1" applyBorder="1" applyAlignment="1">
      <alignment horizontal="center" vertical="center" wrapText="1"/>
    </xf>
    <xf numFmtId="9" fontId="10" fillId="0" borderId="1" xfId="1" applyFont="1" applyFill="1" applyBorder="1" applyAlignment="1">
      <alignment horizontal="center" vertical="center"/>
    </xf>
    <xf numFmtId="0" fontId="26" fillId="11" borderId="44" xfId="2" applyFont="1" applyFill="1" applyBorder="1" applyAlignment="1">
      <alignment horizontal="center" vertical="center" wrapText="1"/>
    </xf>
    <xf numFmtId="0" fontId="26" fillId="11" borderId="45" xfId="2" applyFont="1" applyFill="1" applyBorder="1" applyAlignment="1">
      <alignment horizontal="center" vertical="center" wrapText="1"/>
    </xf>
    <xf numFmtId="1" fontId="5" fillId="0" borderId="1" xfId="0" applyNumberFormat="1" applyFont="1" applyFill="1" applyBorder="1" applyAlignment="1">
      <alignment horizontal="center" vertical="center" wrapText="1"/>
    </xf>
    <xf numFmtId="164" fontId="5" fillId="0" borderId="1" xfId="1" applyNumberFormat="1" applyFont="1" applyFill="1" applyBorder="1" applyAlignment="1">
      <alignment horizontal="center" vertical="center" wrapText="1"/>
    </xf>
    <xf numFmtId="10" fontId="5" fillId="0" borderId="1" xfId="1" applyNumberFormat="1" applyFont="1" applyFill="1" applyBorder="1" applyAlignment="1">
      <alignment horizontal="center" vertical="center" wrapText="1"/>
    </xf>
    <xf numFmtId="9" fontId="5" fillId="0" borderId="1" xfId="1" applyFont="1" applyFill="1" applyBorder="1" applyAlignment="1">
      <alignment horizontal="center" vertical="center" wrapText="1"/>
    </xf>
    <xf numFmtId="0" fontId="10" fillId="4" borderId="39" xfId="0" applyFont="1" applyFill="1" applyBorder="1" applyAlignment="1">
      <alignment horizontal="center" vertical="center" wrapText="1"/>
    </xf>
    <xf numFmtId="0" fontId="10" fillId="14" borderId="45" xfId="0" applyFont="1" applyFill="1" applyBorder="1" applyAlignment="1">
      <alignment horizontal="center" vertical="center" wrapText="1"/>
    </xf>
    <xf numFmtId="1" fontId="10" fillId="0" borderId="1" xfId="0" applyNumberFormat="1" applyFont="1" applyFill="1" applyBorder="1" applyAlignment="1">
      <alignment horizontal="center" vertical="center"/>
    </xf>
    <xf numFmtId="9" fontId="10" fillId="4" borderId="39" xfId="0" applyNumberFormat="1" applyFont="1" applyFill="1" applyBorder="1" applyAlignment="1">
      <alignment horizontal="center" vertical="center" wrapText="1"/>
    </xf>
    <xf numFmtId="9" fontId="5" fillId="0" borderId="40" xfId="0" applyNumberFormat="1" applyFont="1" applyFill="1" applyBorder="1" applyAlignment="1">
      <alignment horizontal="center" vertical="center" wrapText="1"/>
    </xf>
    <xf numFmtId="1" fontId="10" fillId="0" borderId="2" xfId="0" applyNumberFormat="1" applyFont="1" applyFill="1" applyBorder="1" applyAlignment="1">
      <alignment horizontal="center" vertical="center"/>
    </xf>
    <xf numFmtId="9" fontId="25" fillId="12" borderId="54" xfId="1" applyFont="1" applyFill="1" applyBorder="1" applyAlignment="1">
      <alignment horizontal="center" vertical="center" wrapText="1"/>
    </xf>
    <xf numFmtId="9" fontId="25" fillId="10" borderId="54" xfId="1" applyFont="1" applyFill="1" applyBorder="1" applyAlignment="1">
      <alignment horizontal="center" vertical="center" wrapText="1"/>
    </xf>
    <xf numFmtId="10" fontId="2" fillId="11" borderId="1" xfId="1" applyNumberFormat="1" applyFont="1" applyFill="1" applyBorder="1" applyAlignment="1">
      <alignment horizontal="center" vertical="center" wrapText="1"/>
    </xf>
    <xf numFmtId="10" fontId="9" fillId="12" borderId="55" xfId="1" applyNumberFormat="1" applyFont="1" applyFill="1" applyBorder="1" applyAlignment="1">
      <alignment horizontal="center" vertical="center" wrapText="1"/>
    </xf>
    <xf numFmtId="10" fontId="9" fillId="4" borderId="39" xfId="1" applyNumberFormat="1" applyFont="1" applyFill="1" applyBorder="1" applyAlignment="1">
      <alignment horizontal="center" vertical="center" wrapText="1"/>
    </xf>
    <xf numFmtId="10" fontId="2" fillId="14" borderId="45" xfId="1" applyNumberFormat="1" applyFont="1" applyFill="1" applyBorder="1" applyAlignment="1">
      <alignment horizontal="center" vertical="center" wrapText="1"/>
    </xf>
    <xf numFmtId="10" fontId="9" fillId="15" borderId="40" xfId="1" applyNumberFormat="1" applyFont="1" applyFill="1" applyBorder="1" applyAlignment="1">
      <alignment horizontal="center" vertical="center" wrapText="1"/>
    </xf>
    <xf numFmtId="10" fontId="9" fillId="10" borderId="55" xfId="1" applyNumberFormat="1" applyFont="1" applyFill="1" applyBorder="1" applyAlignment="1">
      <alignment horizontal="center" vertical="center" wrapText="1"/>
    </xf>
    <xf numFmtId="10" fontId="9" fillId="0" borderId="0" xfId="0" applyNumberFormat="1" applyFont="1"/>
    <xf numFmtId="9" fontId="10" fillId="0" borderId="28" xfId="0" applyNumberFormat="1" applyFont="1" applyBorder="1" applyAlignment="1">
      <alignment horizontal="center" wrapText="1"/>
    </xf>
    <xf numFmtId="1" fontId="10" fillId="10" borderId="55" xfId="0" applyNumberFormat="1" applyFont="1" applyFill="1" applyBorder="1" applyAlignment="1">
      <alignment horizontal="center" vertical="center"/>
    </xf>
    <xf numFmtId="9" fontId="10" fillId="10" borderId="39" xfId="1" applyFont="1" applyFill="1" applyBorder="1" applyAlignment="1">
      <alignment horizontal="center" vertical="center" wrapText="1"/>
    </xf>
    <xf numFmtId="9" fontId="5" fillId="10" borderId="45" xfId="0" applyNumberFormat="1" applyFont="1" applyFill="1" applyBorder="1" applyAlignment="1">
      <alignment horizontal="center" vertical="center"/>
    </xf>
    <xf numFmtId="0" fontId="5" fillId="10" borderId="40" xfId="0" applyFont="1" applyFill="1" applyBorder="1" applyAlignment="1">
      <alignment horizontal="center" vertical="center" wrapText="1"/>
    </xf>
    <xf numFmtId="9" fontId="5" fillId="10" borderId="40" xfId="1" applyFont="1" applyFill="1" applyBorder="1" applyAlignment="1">
      <alignment horizontal="center" vertical="center" wrapText="1"/>
    </xf>
    <xf numFmtId="1" fontId="10" fillId="12" borderId="55" xfId="0" applyNumberFormat="1" applyFont="1" applyFill="1" applyBorder="1" applyAlignment="1">
      <alignment horizontal="center" vertical="center"/>
    </xf>
    <xf numFmtId="0" fontId="10" fillId="12" borderId="39" xfId="0" applyFont="1" applyFill="1" applyBorder="1" applyAlignment="1">
      <alignment horizontal="center" vertical="center" wrapText="1"/>
    </xf>
    <xf numFmtId="9" fontId="10" fillId="12" borderId="39" xfId="1" applyFont="1" applyFill="1" applyBorder="1" applyAlignment="1">
      <alignment horizontal="center" vertical="center" wrapText="1"/>
    </xf>
    <xf numFmtId="9" fontId="5" fillId="12" borderId="45" xfId="0" applyNumberFormat="1" applyFont="1" applyFill="1" applyBorder="1" applyAlignment="1">
      <alignment horizontal="center" vertical="center"/>
    </xf>
    <xf numFmtId="0" fontId="5" fillId="12" borderId="40" xfId="0" applyFont="1" applyFill="1" applyBorder="1" applyAlignment="1">
      <alignment horizontal="center" vertical="center" wrapText="1"/>
    </xf>
    <xf numFmtId="9" fontId="5" fillId="12" borderId="40" xfId="1" applyFont="1" applyFill="1" applyBorder="1" applyAlignment="1">
      <alignment horizontal="center" vertical="center" wrapText="1"/>
    </xf>
    <xf numFmtId="9" fontId="8" fillId="0" borderId="1" xfId="1" applyFont="1" applyFill="1" applyBorder="1" applyAlignment="1">
      <alignment horizontal="center" vertical="center" wrapText="1"/>
    </xf>
    <xf numFmtId="9" fontId="2" fillId="0" borderId="1" xfId="1" applyFont="1" applyFill="1" applyBorder="1" applyAlignment="1">
      <alignment horizontal="center" vertical="center" wrapText="1"/>
    </xf>
    <xf numFmtId="10" fontId="18" fillId="0" borderId="0" xfId="0" applyNumberFormat="1" applyFont="1" applyFill="1"/>
    <xf numFmtId="10" fontId="8" fillId="0" borderId="1" xfId="1" applyNumberFormat="1" applyFont="1" applyFill="1" applyBorder="1" applyAlignment="1">
      <alignment horizontal="center" vertical="center" wrapText="1"/>
    </xf>
    <xf numFmtId="10" fontId="2" fillId="0" borderId="1" xfId="1" applyNumberFormat="1" applyFont="1" applyFill="1" applyBorder="1" applyAlignment="1">
      <alignment horizontal="center" vertical="center" wrapText="1"/>
    </xf>
    <xf numFmtId="10" fontId="10" fillId="0" borderId="28" xfId="0" applyNumberFormat="1" applyFont="1" applyBorder="1" applyAlignment="1">
      <alignment horizontal="center" wrapText="1"/>
    </xf>
    <xf numFmtId="9" fontId="10" fillId="0" borderId="0" xfId="1" applyFont="1" applyAlignment="1">
      <alignment wrapText="1"/>
    </xf>
    <xf numFmtId="0" fontId="10" fillId="10" borderId="3" xfId="0" applyFont="1" applyFill="1" applyBorder="1" applyAlignment="1">
      <alignment vertical="center"/>
    </xf>
    <xf numFmtId="0" fontId="10" fillId="10" borderId="1" xfId="0" applyFont="1" applyFill="1" applyBorder="1" applyAlignment="1">
      <alignment vertical="center"/>
    </xf>
    <xf numFmtId="0" fontId="18" fillId="10" borderId="1" xfId="0" applyFont="1" applyFill="1" applyBorder="1" applyAlignment="1">
      <alignment horizontal="center" vertical="center" wrapText="1"/>
    </xf>
    <xf numFmtId="9" fontId="18" fillId="10" borderId="1" xfId="1" applyFont="1" applyFill="1" applyBorder="1" applyAlignment="1">
      <alignment horizontal="center" vertical="center" wrapText="1"/>
    </xf>
    <xf numFmtId="0" fontId="18" fillId="10" borderId="2" xfId="4" applyFont="1" applyFill="1" applyBorder="1" applyAlignment="1">
      <alignment horizontal="center" vertical="center"/>
    </xf>
    <xf numFmtId="9" fontId="18" fillId="10" borderId="2" xfId="1" applyFont="1" applyFill="1" applyBorder="1" applyAlignment="1">
      <alignment horizontal="center" vertical="center"/>
    </xf>
    <xf numFmtId="0" fontId="18" fillId="10" borderId="45" xfId="4" applyFont="1" applyFill="1" applyBorder="1" applyAlignment="1">
      <alignment horizontal="center" vertical="center"/>
    </xf>
    <xf numFmtId="9" fontId="18" fillId="10" borderId="45" xfId="1" applyFont="1" applyFill="1" applyBorder="1" applyAlignment="1">
      <alignment horizontal="center" vertical="center"/>
    </xf>
    <xf numFmtId="0" fontId="10" fillId="12" borderId="3" xfId="0" applyFont="1" applyFill="1" applyBorder="1" applyAlignment="1">
      <alignment vertical="center"/>
    </xf>
    <xf numFmtId="0" fontId="10" fillId="12" borderId="1" xfId="0" applyFont="1" applyFill="1" applyBorder="1" applyAlignment="1">
      <alignment vertical="center"/>
    </xf>
    <xf numFmtId="0" fontId="18" fillId="12" borderId="1" xfId="0" applyFont="1" applyFill="1" applyBorder="1" applyAlignment="1">
      <alignment horizontal="center" vertical="center" wrapText="1"/>
    </xf>
    <xf numFmtId="164" fontId="18" fillId="12" borderId="1" xfId="1" applyNumberFormat="1" applyFont="1" applyFill="1" applyBorder="1" applyAlignment="1">
      <alignment horizontal="center" vertical="center" wrapText="1"/>
    </xf>
    <xf numFmtId="0" fontId="18" fillId="12" borderId="2" xfId="4" applyFont="1" applyFill="1" applyBorder="1" applyAlignment="1">
      <alignment horizontal="center" vertical="center"/>
    </xf>
    <xf numFmtId="9" fontId="18" fillId="12" borderId="2" xfId="1" applyFont="1" applyFill="1" applyBorder="1" applyAlignment="1">
      <alignment horizontal="center" vertical="center"/>
    </xf>
    <xf numFmtId="0" fontId="18" fillId="12" borderId="45" xfId="4" applyFont="1" applyFill="1" applyBorder="1" applyAlignment="1">
      <alignment horizontal="center" vertical="center"/>
    </xf>
    <xf numFmtId="9" fontId="18" fillId="12" borderId="45" xfId="1" applyFont="1" applyFill="1" applyBorder="1" applyAlignment="1">
      <alignment horizontal="center" vertical="center"/>
    </xf>
    <xf numFmtId="0" fontId="10" fillId="4" borderId="1" xfId="0" applyFont="1" applyFill="1" applyBorder="1" applyAlignment="1">
      <alignment horizontal="center" vertical="center" wrapText="1"/>
    </xf>
    <xf numFmtId="0" fontId="10" fillId="14" borderId="1" xfId="0" applyFont="1" applyFill="1" applyBorder="1" applyAlignment="1">
      <alignment horizontal="center" vertical="center" wrapText="1"/>
    </xf>
    <xf numFmtId="9" fontId="10" fillId="0" borderId="1" xfId="1" applyFont="1" applyFill="1" applyBorder="1" applyAlignment="1">
      <alignment horizontal="center" vertical="center"/>
    </xf>
    <xf numFmtId="9" fontId="10" fillId="0" borderId="1" xfId="0" applyNumberFormat="1" applyFont="1" applyFill="1" applyBorder="1" applyAlignment="1">
      <alignment horizontal="center" vertical="center"/>
    </xf>
    <xf numFmtId="9" fontId="10" fillId="0" borderId="3" xfId="1" applyFont="1" applyFill="1" applyBorder="1" applyAlignment="1">
      <alignment horizontal="center" vertical="center"/>
    </xf>
    <xf numFmtId="0" fontId="10" fillId="4" borderId="45" xfId="0" applyFont="1" applyFill="1" applyBorder="1" applyAlignment="1">
      <alignment horizontal="center" vertical="center" wrapText="1"/>
    </xf>
    <xf numFmtId="0" fontId="10" fillId="14" borderId="39" xfId="0" applyFont="1" applyFill="1" applyBorder="1" applyAlignment="1">
      <alignment horizontal="center" vertical="center" wrapText="1"/>
    </xf>
    <xf numFmtId="0" fontId="10" fillId="14" borderId="45" xfId="0" applyFont="1" applyFill="1" applyBorder="1" applyAlignment="1">
      <alignment horizontal="center" vertical="center" wrapText="1"/>
    </xf>
    <xf numFmtId="0" fontId="3" fillId="10" borderId="1" xfId="0" applyNumberFormat="1" applyFont="1" applyFill="1" applyBorder="1" applyAlignment="1">
      <alignment horizontal="center" vertical="center"/>
    </xf>
    <xf numFmtId="0" fontId="26" fillId="11" borderId="44" xfId="2" applyFont="1" applyFill="1" applyBorder="1" applyAlignment="1">
      <alignment horizontal="center" vertical="center" wrapText="1"/>
    </xf>
    <xf numFmtId="0" fontId="26" fillId="11" borderId="45" xfId="2" applyFont="1" applyFill="1" applyBorder="1" applyAlignment="1">
      <alignment horizontal="center" vertical="center" wrapText="1"/>
    </xf>
    <xf numFmtId="0" fontId="26" fillId="11" borderId="53" xfId="2" applyFont="1" applyFill="1" applyBorder="1" applyAlignment="1">
      <alignment horizontal="center" vertical="center" wrapText="1"/>
    </xf>
    <xf numFmtId="10" fontId="10" fillId="4" borderId="39" xfId="1" applyNumberFormat="1" applyFont="1" applyFill="1" applyBorder="1" applyAlignment="1">
      <alignment horizontal="center" vertical="center"/>
    </xf>
    <xf numFmtId="10" fontId="10" fillId="4" borderId="39" xfId="1" applyNumberFormat="1" applyFont="1" applyFill="1" applyBorder="1" applyAlignment="1">
      <alignment horizontal="center" vertical="center" wrapText="1"/>
    </xf>
    <xf numFmtId="0" fontId="11" fillId="4" borderId="39" xfId="0" applyFont="1" applyFill="1" applyBorder="1" applyAlignment="1">
      <alignment horizontal="center" vertical="center" wrapText="1"/>
    </xf>
    <xf numFmtId="10" fontId="10" fillId="4" borderId="1" xfId="1" applyNumberFormat="1" applyFont="1" applyFill="1" applyBorder="1" applyAlignment="1">
      <alignment horizontal="center" vertical="center"/>
    </xf>
    <xf numFmtId="0" fontId="11" fillId="4" borderId="1" xfId="0" applyFont="1" applyFill="1" applyBorder="1" applyAlignment="1">
      <alignment horizontal="center" vertical="center" wrapText="1"/>
    </xf>
    <xf numFmtId="164" fontId="10" fillId="4" borderId="2" xfId="1" applyNumberFormat="1" applyFont="1" applyFill="1" applyBorder="1" applyAlignment="1">
      <alignment horizontal="center" vertical="center" wrapText="1"/>
    </xf>
    <xf numFmtId="0" fontId="11" fillId="4" borderId="2" xfId="0" applyFont="1" applyFill="1" applyBorder="1" applyAlignment="1">
      <alignment horizontal="center" vertical="center" wrapText="1"/>
    </xf>
    <xf numFmtId="0" fontId="10" fillId="4" borderId="1" xfId="0" applyFont="1" applyFill="1" applyBorder="1" applyAlignment="1">
      <alignment wrapText="1"/>
    </xf>
    <xf numFmtId="9" fontId="10" fillId="4" borderId="55" xfId="1" applyFont="1" applyFill="1" applyBorder="1" applyAlignment="1">
      <alignment horizontal="center" vertical="center"/>
    </xf>
    <xf numFmtId="9" fontId="10" fillId="4" borderId="55" xfId="1" applyFont="1" applyFill="1" applyBorder="1" applyAlignment="1">
      <alignment horizontal="center" vertical="center" wrapText="1"/>
    </xf>
    <xf numFmtId="0" fontId="10" fillId="4" borderId="55" xfId="0" applyFont="1" applyFill="1" applyBorder="1" applyAlignment="1">
      <alignment vertical="center" wrapText="1"/>
    </xf>
    <xf numFmtId="0" fontId="26" fillId="11" borderId="7" xfId="2" applyFont="1" applyFill="1" applyBorder="1" applyAlignment="1">
      <alignment horizontal="center" vertical="center" wrapText="1"/>
    </xf>
    <xf numFmtId="0" fontId="26" fillId="10" borderId="75" xfId="2" applyFont="1" applyFill="1" applyBorder="1" applyAlignment="1">
      <alignment horizontal="center" vertical="center" wrapText="1"/>
    </xf>
    <xf numFmtId="0" fontId="26" fillId="10" borderId="44" xfId="2" applyFont="1" applyFill="1" applyBorder="1" applyAlignment="1">
      <alignment horizontal="center" vertical="center" wrapText="1"/>
    </xf>
    <xf numFmtId="0" fontId="10" fillId="4" borderId="1" xfId="0" applyFont="1" applyFill="1" applyBorder="1" applyAlignment="1">
      <alignment horizontal="center" vertical="center" wrapText="1"/>
    </xf>
    <xf numFmtId="0" fontId="10" fillId="11" borderId="1" xfId="0" applyFont="1" applyFill="1" applyBorder="1" applyAlignment="1">
      <alignment horizontal="center" vertical="center" wrapText="1"/>
    </xf>
    <xf numFmtId="0" fontId="10" fillId="11" borderId="39" xfId="0" applyFont="1" applyFill="1" applyBorder="1" applyAlignment="1">
      <alignment horizontal="center" vertical="center" wrapText="1"/>
    </xf>
    <xf numFmtId="164" fontId="10" fillId="15" borderId="1" xfId="1" applyNumberFormat="1" applyFont="1" applyFill="1" applyBorder="1" applyAlignment="1">
      <alignment horizontal="center" vertical="center" wrapText="1"/>
    </xf>
    <xf numFmtId="0" fontId="10"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10" fillId="0" borderId="45" xfId="0" applyFont="1" applyFill="1" applyBorder="1" applyAlignment="1">
      <alignment horizontal="center" vertical="center" wrapText="1"/>
    </xf>
    <xf numFmtId="1" fontId="5" fillId="0" borderId="1" xfId="1" applyNumberFormat="1" applyFont="1" applyFill="1" applyBorder="1" applyAlignment="1">
      <alignment horizontal="center" vertical="center" wrapText="1"/>
    </xf>
    <xf numFmtId="10" fontId="5" fillId="0" borderId="1" xfId="1" applyNumberFormat="1" applyFont="1" applyFill="1" applyBorder="1" applyAlignment="1">
      <alignment horizontal="center" vertical="center" wrapText="1"/>
    </xf>
    <xf numFmtId="9" fontId="5" fillId="0" borderId="1" xfId="1" applyNumberFormat="1" applyFont="1" applyFill="1" applyBorder="1" applyAlignment="1">
      <alignment horizontal="center" vertical="center" wrapText="1"/>
    </xf>
    <xf numFmtId="1" fontId="5" fillId="0" borderId="1" xfId="0" applyNumberFormat="1" applyFont="1" applyFill="1" applyBorder="1" applyAlignment="1">
      <alignment horizontal="center" vertical="center" wrapText="1"/>
    </xf>
    <xf numFmtId="0" fontId="10" fillId="4" borderId="39" xfId="0" applyFont="1" applyFill="1" applyBorder="1" applyAlignment="1">
      <alignment horizontal="center" vertical="center" wrapText="1"/>
    </xf>
    <xf numFmtId="0" fontId="10" fillId="4" borderId="45" xfId="0" applyFont="1" applyFill="1" applyBorder="1" applyAlignment="1">
      <alignment horizontal="center" vertical="center" wrapText="1"/>
    </xf>
    <xf numFmtId="0" fontId="10" fillId="11" borderId="45" xfId="0" applyFont="1" applyFill="1" applyBorder="1" applyAlignment="1">
      <alignment horizontal="center" vertical="center" wrapText="1"/>
    </xf>
    <xf numFmtId="9" fontId="5" fillId="0" borderId="40" xfId="0" applyNumberFormat="1" applyFont="1" applyFill="1" applyBorder="1" applyAlignment="1">
      <alignment horizontal="center" vertical="center" wrapText="1"/>
    </xf>
    <xf numFmtId="0" fontId="18" fillId="0" borderId="1" xfId="0" applyFont="1" applyFill="1" applyBorder="1" applyAlignment="1">
      <alignment horizontal="center" vertical="center" wrapText="1"/>
    </xf>
    <xf numFmtId="9" fontId="18" fillId="0" borderId="2" xfId="1" applyFont="1" applyFill="1" applyBorder="1" applyAlignment="1">
      <alignment horizontal="center" vertical="center"/>
    </xf>
    <xf numFmtId="9" fontId="18" fillId="0" borderId="1" xfId="1" applyFont="1" applyFill="1" applyBorder="1" applyAlignment="1">
      <alignment horizontal="center" vertical="center" wrapText="1"/>
    </xf>
    <xf numFmtId="9" fontId="5" fillId="0" borderId="1" xfId="1" applyFont="1" applyFill="1" applyBorder="1" applyAlignment="1">
      <alignment horizontal="center" vertical="center" wrapText="1"/>
    </xf>
    <xf numFmtId="1" fontId="5" fillId="0" borderId="1" xfId="1" applyNumberFormat="1" applyFont="1" applyFill="1" applyBorder="1" applyAlignment="1">
      <alignment horizontal="center" vertical="center" wrapText="1"/>
    </xf>
    <xf numFmtId="9" fontId="10" fillId="4" borderId="45" xfId="1" applyFont="1" applyFill="1" applyBorder="1" applyAlignment="1">
      <alignment horizontal="center" vertical="center" wrapText="1"/>
    </xf>
    <xf numFmtId="1" fontId="18" fillId="0" borderId="1" xfId="1" applyNumberFormat="1" applyFont="1" applyFill="1" applyBorder="1" applyAlignment="1">
      <alignment horizontal="center" vertical="center" wrapText="1"/>
    </xf>
    <xf numFmtId="9" fontId="5" fillId="0" borderId="63" xfId="0" applyNumberFormat="1" applyFont="1" applyFill="1" applyBorder="1" applyAlignment="1">
      <alignment horizontal="center" vertical="center"/>
    </xf>
    <xf numFmtId="9" fontId="5" fillId="0" borderId="1" xfId="1" applyFont="1" applyFill="1" applyBorder="1" applyAlignment="1">
      <alignment horizontal="center" vertical="center" wrapText="1"/>
    </xf>
    <xf numFmtId="164" fontId="5" fillId="0" borderId="1" xfId="1" applyNumberFormat="1" applyFont="1" applyFill="1" applyBorder="1" applyAlignment="1">
      <alignment horizontal="center" vertical="center" wrapText="1"/>
    </xf>
    <xf numFmtId="1" fontId="5" fillId="0" borderId="1" xfId="1" applyNumberFormat="1" applyFont="1" applyFill="1" applyBorder="1" applyAlignment="1">
      <alignment horizontal="center" vertical="center" wrapText="1"/>
    </xf>
    <xf numFmtId="0" fontId="27" fillId="0" borderId="0" xfId="0" applyFont="1" applyAlignment="1">
      <alignment horizontal="center"/>
    </xf>
    <xf numFmtId="0" fontId="18" fillId="0" borderId="1" xfId="0" applyFont="1" applyFill="1" applyBorder="1" applyAlignment="1">
      <alignment horizontal="center" vertical="center" wrapText="1"/>
    </xf>
    <xf numFmtId="0" fontId="5" fillId="0" borderId="18" xfId="0" applyFont="1" applyBorder="1" applyAlignment="1">
      <alignment horizontal="left" vertical="center"/>
    </xf>
    <xf numFmtId="9" fontId="18" fillId="0" borderId="1" xfId="1" applyFont="1" applyFill="1" applyBorder="1" applyAlignment="1">
      <alignment horizontal="center" vertical="center" wrapText="1"/>
    </xf>
    <xf numFmtId="0" fontId="27" fillId="0" borderId="0" xfId="0" applyFont="1" applyAlignment="1">
      <alignment horizontal="center"/>
    </xf>
    <xf numFmtId="1" fontId="5" fillId="0" borderId="45" xfId="0" applyNumberFormat="1" applyFont="1" applyFill="1" applyBorder="1" applyAlignment="1">
      <alignment horizontal="center" vertical="center"/>
    </xf>
    <xf numFmtId="9" fontId="5" fillId="0" borderId="40" xfId="0" applyNumberFormat="1" applyFont="1" applyFill="1" applyBorder="1" applyAlignment="1">
      <alignment horizontal="center" vertical="center" wrapText="1"/>
    </xf>
    <xf numFmtId="9" fontId="18" fillId="0" borderId="1" xfId="1" applyFont="1" applyFill="1" applyBorder="1" applyAlignment="1">
      <alignment horizontal="center" vertical="center" wrapText="1"/>
    </xf>
    <xf numFmtId="0" fontId="3" fillId="10" borderId="1" xfId="0" applyNumberFormat="1" applyFont="1" applyFill="1" applyBorder="1" applyAlignment="1">
      <alignment horizontal="center" vertical="center"/>
    </xf>
    <xf numFmtId="0" fontId="27" fillId="0" borderId="0" xfId="0" applyFont="1" applyAlignment="1">
      <alignment horizontal="center"/>
    </xf>
    <xf numFmtId="9" fontId="10" fillId="11" borderId="1" xfId="1" applyFont="1" applyFill="1" applyBorder="1" applyAlignment="1">
      <alignment horizontal="center" vertical="center" wrapText="1"/>
    </xf>
    <xf numFmtId="9" fontId="5" fillId="11" borderId="1" xfId="1" applyFont="1" applyFill="1" applyBorder="1" applyAlignment="1">
      <alignment horizontal="center" vertical="center" wrapText="1"/>
    </xf>
    <xf numFmtId="0" fontId="10" fillId="14" borderId="1" xfId="0" applyFont="1" applyFill="1" applyBorder="1" applyAlignment="1">
      <alignment horizontal="center" vertical="center" wrapText="1"/>
    </xf>
    <xf numFmtId="9" fontId="10" fillId="11" borderId="1" xfId="0" applyNumberFormat="1" applyFont="1" applyFill="1" applyBorder="1" applyAlignment="1">
      <alignment horizontal="center" vertical="center"/>
    </xf>
    <xf numFmtId="164" fontId="10" fillId="11" borderId="1" xfId="1" applyNumberFormat="1" applyFont="1" applyFill="1" applyBorder="1" applyAlignment="1">
      <alignment horizontal="center" vertical="center" wrapText="1"/>
    </xf>
    <xf numFmtId="0" fontId="27" fillId="0" borderId="0" xfId="0" applyFont="1" applyAlignment="1">
      <alignment horizontal="center"/>
    </xf>
    <xf numFmtId="0" fontId="3" fillId="10" borderId="1" xfId="0" applyNumberFormat="1" applyFont="1" applyFill="1" applyBorder="1" applyAlignment="1">
      <alignment horizontal="center" vertical="center"/>
    </xf>
    <xf numFmtId="1" fontId="5" fillId="10" borderId="1" xfId="1" applyNumberFormat="1" applyFont="1" applyFill="1" applyBorder="1" applyAlignment="1">
      <alignment horizontal="center" vertical="center" wrapText="1"/>
    </xf>
    <xf numFmtId="1" fontId="5" fillId="0" borderId="1" xfId="1" applyNumberFormat="1" applyFont="1" applyFill="1" applyBorder="1" applyAlignment="1">
      <alignment horizontal="center" vertical="center" wrapText="1"/>
    </xf>
    <xf numFmtId="1" fontId="5" fillId="0" borderId="42" xfId="1" applyNumberFormat="1" applyFont="1" applyFill="1" applyBorder="1" applyAlignment="1">
      <alignment horizontal="center" vertical="center" wrapText="1"/>
    </xf>
    <xf numFmtId="1" fontId="5" fillId="12" borderId="1" xfId="1" applyNumberFormat="1" applyFont="1" applyFill="1" applyBorder="1" applyAlignment="1">
      <alignment horizontal="center" vertical="center" wrapText="1"/>
    </xf>
    <xf numFmtId="9" fontId="5" fillId="0" borderId="1" xfId="1" applyFont="1" applyFill="1" applyBorder="1" applyAlignment="1">
      <alignment horizontal="center" vertical="center" wrapText="1"/>
    </xf>
    <xf numFmtId="164" fontId="5" fillId="0" borderId="1" xfId="1" applyNumberFormat="1" applyFont="1" applyFill="1" applyBorder="1" applyAlignment="1">
      <alignment horizontal="center" vertical="center" wrapText="1"/>
    </xf>
    <xf numFmtId="9" fontId="5" fillId="10" borderId="1" xfId="1" applyFont="1" applyFill="1" applyBorder="1" applyAlignment="1">
      <alignment horizontal="center" vertical="center" wrapText="1"/>
    </xf>
    <xf numFmtId="0" fontId="10" fillId="14" borderId="45" xfId="0" applyFont="1" applyFill="1" applyBorder="1" applyAlignment="1">
      <alignment horizontal="center" vertical="center" wrapText="1"/>
    </xf>
    <xf numFmtId="0" fontId="10" fillId="12" borderId="1" xfId="0" applyFont="1" applyFill="1" applyBorder="1" applyAlignment="1">
      <alignment horizontal="center" vertical="center"/>
    </xf>
    <xf numFmtId="9" fontId="51" fillId="0" borderId="1" xfId="1" applyFont="1" applyFill="1" applyBorder="1" applyAlignment="1">
      <alignment horizontal="center" vertical="center"/>
    </xf>
    <xf numFmtId="9" fontId="51" fillId="0" borderId="1" xfId="1" applyFont="1" applyBorder="1" applyAlignment="1">
      <alignment horizontal="center" vertical="center"/>
    </xf>
    <xf numFmtId="9" fontId="51" fillId="0" borderId="1" xfId="1" applyFont="1" applyBorder="1" applyAlignment="1">
      <alignment horizontal="center" vertical="center" wrapText="1"/>
    </xf>
    <xf numFmtId="9" fontId="51" fillId="0" borderId="3" xfId="1" applyFont="1" applyFill="1" applyBorder="1" applyAlignment="1">
      <alignment horizontal="center" vertical="center"/>
    </xf>
    <xf numFmtId="10" fontId="51" fillId="0" borderId="3" xfId="1" applyNumberFormat="1" applyFont="1" applyBorder="1" applyAlignment="1">
      <alignment horizontal="center" vertical="center"/>
    </xf>
    <xf numFmtId="9" fontId="51" fillId="0" borderId="3" xfId="1" applyFont="1" applyBorder="1" applyAlignment="1">
      <alignment horizontal="center" vertical="center" wrapText="1"/>
    </xf>
    <xf numFmtId="9" fontId="42" fillId="0" borderId="1" xfId="0" applyNumberFormat="1" applyFont="1" applyBorder="1" applyAlignment="1">
      <alignment horizontal="center" vertical="center" wrapText="1"/>
    </xf>
    <xf numFmtId="1" fontId="42" fillId="0" borderId="1" xfId="0" applyNumberFormat="1" applyFont="1" applyBorder="1" applyAlignment="1">
      <alignment horizontal="center" vertical="center" wrapText="1"/>
    </xf>
    <xf numFmtId="0" fontId="10" fillId="4" borderId="1" xfId="0" applyFont="1" applyFill="1" applyBorder="1" applyAlignment="1">
      <alignment horizontal="center" vertical="center" wrapText="1"/>
    </xf>
    <xf numFmtId="9" fontId="10" fillId="4" borderId="1" xfId="0" applyNumberFormat="1" applyFont="1" applyFill="1" applyBorder="1" applyAlignment="1">
      <alignment horizontal="center" vertical="center" wrapText="1"/>
    </xf>
    <xf numFmtId="1" fontId="10" fillId="14" borderId="1" xfId="1" applyNumberFormat="1" applyFont="1" applyFill="1" applyBorder="1" applyAlignment="1">
      <alignment horizontal="center" vertical="center" wrapText="1"/>
    </xf>
    <xf numFmtId="9" fontId="5" fillId="14" borderId="1" xfId="0" applyNumberFormat="1" applyFont="1" applyFill="1" applyBorder="1" applyAlignment="1">
      <alignment horizontal="center" vertical="center"/>
    </xf>
    <xf numFmtId="9" fontId="10" fillId="12" borderId="1" xfId="0" applyNumberFormat="1" applyFont="1" applyFill="1" applyBorder="1" applyAlignment="1">
      <alignment horizontal="center" vertical="center" wrapText="1"/>
    </xf>
    <xf numFmtId="0" fontId="10" fillId="4" borderId="39" xfId="0" applyFont="1" applyFill="1" applyBorder="1" applyAlignment="1">
      <alignment horizontal="center" vertical="center" wrapText="1"/>
    </xf>
    <xf numFmtId="0" fontId="10" fillId="4" borderId="45" xfId="0" applyFont="1" applyFill="1" applyBorder="1" applyAlignment="1">
      <alignment horizontal="center" vertical="center" wrapText="1"/>
    </xf>
    <xf numFmtId="0" fontId="10" fillId="10" borderId="39" xfId="0" applyFont="1" applyFill="1" applyBorder="1" applyAlignment="1">
      <alignment horizontal="center" vertical="center" wrapText="1"/>
    </xf>
    <xf numFmtId="0" fontId="2" fillId="4" borderId="2" xfId="2" applyFont="1" applyFill="1" applyBorder="1" applyAlignment="1">
      <alignment horizontal="center" vertical="center" wrapText="1"/>
    </xf>
    <xf numFmtId="0" fontId="2" fillId="5" borderId="2" xfId="2" applyFont="1" applyFill="1" applyBorder="1" applyAlignment="1">
      <alignment horizontal="center" vertical="center" wrapText="1"/>
    </xf>
    <xf numFmtId="9" fontId="5" fillId="10" borderId="1" xfId="1" applyNumberFormat="1" applyFont="1" applyFill="1" applyBorder="1" applyAlignment="1">
      <alignment horizontal="center" vertical="center" wrapText="1"/>
    </xf>
    <xf numFmtId="0" fontId="26" fillId="12" borderId="63" xfId="2" applyFont="1" applyFill="1" applyBorder="1" applyAlignment="1">
      <alignment horizontal="center" vertical="center" wrapText="1"/>
    </xf>
    <xf numFmtId="164" fontId="5" fillId="11" borderId="1" xfId="1" applyNumberFormat="1" applyFont="1" applyFill="1" applyBorder="1" applyAlignment="1">
      <alignment horizontal="center" vertical="center" wrapText="1"/>
    </xf>
    <xf numFmtId="0" fontId="26" fillId="4" borderId="45" xfId="2" applyFont="1" applyFill="1" applyBorder="1" applyAlignment="1">
      <alignment horizontal="center" vertical="center" wrapText="1"/>
    </xf>
    <xf numFmtId="0" fontId="26" fillId="4" borderId="63" xfId="2" applyFont="1" applyFill="1" applyBorder="1" applyAlignment="1">
      <alignment horizontal="center" vertical="center" wrapText="1"/>
    </xf>
    <xf numFmtId="1" fontId="5" fillId="4" borderId="1" xfId="1" applyNumberFormat="1" applyFont="1" applyFill="1" applyBorder="1" applyAlignment="1">
      <alignment horizontal="center" vertical="center" wrapText="1"/>
    </xf>
    <xf numFmtId="10" fontId="5" fillId="4" borderId="1" xfId="1" applyNumberFormat="1" applyFont="1" applyFill="1" applyBorder="1" applyAlignment="1">
      <alignment horizontal="center" vertical="center" wrapText="1"/>
    </xf>
    <xf numFmtId="10" fontId="10" fillId="9" borderId="1" xfId="1" applyNumberFormat="1" applyFont="1" applyFill="1" applyBorder="1" applyAlignment="1">
      <alignment horizontal="center" vertical="center" wrapText="1"/>
    </xf>
    <xf numFmtId="1" fontId="10" fillId="9" borderId="1" xfId="1" applyNumberFormat="1" applyFont="1" applyFill="1" applyBorder="1" applyAlignment="1">
      <alignment horizontal="center" vertical="center" wrapText="1"/>
    </xf>
    <xf numFmtId="9" fontId="10" fillId="9" borderId="1" xfId="1" applyFont="1" applyFill="1" applyBorder="1" applyAlignment="1">
      <alignment horizontal="center" vertical="center"/>
    </xf>
    <xf numFmtId="10" fontId="10" fillId="9" borderId="1" xfId="1" applyNumberFormat="1" applyFont="1" applyFill="1" applyBorder="1" applyAlignment="1">
      <alignment horizontal="center" vertical="center"/>
    </xf>
    <xf numFmtId="9" fontId="10" fillId="9" borderId="2" xfId="1" applyFont="1" applyFill="1" applyBorder="1" applyAlignment="1">
      <alignment horizontal="center" vertical="center"/>
    </xf>
    <xf numFmtId="164" fontId="10" fillId="9" borderId="2" xfId="1" applyNumberFormat="1" applyFont="1" applyFill="1" applyBorder="1" applyAlignment="1">
      <alignment horizontal="center" vertical="center"/>
    </xf>
    <xf numFmtId="164" fontId="10" fillId="9" borderId="2" xfId="1" applyNumberFormat="1" applyFont="1" applyFill="1" applyBorder="1" applyAlignment="1">
      <alignment horizontal="center" vertical="center" wrapText="1"/>
    </xf>
    <xf numFmtId="0" fontId="10" fillId="9" borderId="1" xfId="0" applyFont="1" applyFill="1" applyBorder="1" applyAlignment="1">
      <alignment horizontal="left" vertical="center" wrapText="1"/>
    </xf>
    <xf numFmtId="9" fontId="10" fillId="9" borderId="1" xfId="0" applyNumberFormat="1" applyFont="1" applyFill="1" applyBorder="1" applyAlignment="1">
      <alignment horizontal="center" vertical="center" wrapText="1"/>
    </xf>
    <xf numFmtId="9" fontId="10" fillId="9" borderId="1" xfId="1" applyFont="1" applyFill="1" applyBorder="1" applyAlignment="1">
      <alignment horizontal="center" vertical="center" wrapText="1"/>
    </xf>
    <xf numFmtId="0" fontId="10" fillId="9" borderId="1" xfId="0" applyFont="1" applyFill="1" applyBorder="1" applyAlignment="1">
      <alignment horizontal="left" vertical="top" wrapText="1"/>
    </xf>
    <xf numFmtId="0" fontId="10" fillId="9" borderId="1" xfId="0" applyFont="1" applyFill="1" applyBorder="1" applyAlignment="1">
      <alignment vertical="center" wrapText="1"/>
    </xf>
    <xf numFmtId="9" fontId="10" fillId="9" borderId="1" xfId="0" applyNumberFormat="1" applyFont="1" applyFill="1" applyBorder="1" applyAlignment="1">
      <alignment horizontal="center" vertical="center"/>
    </xf>
    <xf numFmtId="1" fontId="10" fillId="10" borderId="60" xfId="1" applyNumberFormat="1" applyFont="1" applyFill="1" applyBorder="1" applyAlignment="1">
      <alignment horizontal="center" vertical="center" wrapText="1"/>
    </xf>
    <xf numFmtId="0" fontId="3" fillId="10" borderId="2" xfId="9" applyFont="1" applyFill="1" applyBorder="1" applyAlignment="1">
      <alignment horizontal="justify" vertical="center" wrapText="1"/>
    </xf>
    <xf numFmtId="0" fontId="3" fillId="10" borderId="2" xfId="0" applyNumberFormat="1" applyFont="1" applyFill="1" applyBorder="1" applyAlignment="1">
      <alignment horizontal="center" vertical="center" wrapText="1"/>
    </xf>
    <xf numFmtId="0" fontId="0" fillId="9" borderId="1" xfId="0" applyFill="1" applyBorder="1"/>
    <xf numFmtId="164" fontId="10" fillId="9" borderId="1" xfId="1" applyNumberFormat="1" applyFont="1" applyFill="1" applyBorder="1" applyAlignment="1">
      <alignment horizontal="center" vertical="center"/>
    </xf>
    <xf numFmtId="164" fontId="10" fillId="9" borderId="1" xfId="1" applyNumberFormat="1" applyFont="1" applyFill="1" applyBorder="1" applyAlignment="1">
      <alignment horizontal="center" vertical="center" wrapText="1"/>
    </xf>
    <xf numFmtId="164" fontId="10" fillId="11" borderId="1" xfId="0" applyNumberFormat="1" applyFont="1" applyFill="1" applyBorder="1" applyAlignment="1">
      <alignment horizontal="center" vertical="center"/>
    </xf>
    <xf numFmtId="10" fontId="10" fillId="14" borderId="39" xfId="1" applyNumberFormat="1" applyFont="1" applyFill="1" applyBorder="1" applyAlignment="1">
      <alignment horizontal="center" vertical="center"/>
    </xf>
    <xf numFmtId="10" fontId="10" fillId="14" borderId="39" xfId="1" applyNumberFormat="1" applyFont="1" applyFill="1" applyBorder="1" applyAlignment="1">
      <alignment horizontal="center" vertical="center" wrapText="1"/>
    </xf>
    <xf numFmtId="0" fontId="11" fillId="14" borderId="39" xfId="0" applyFont="1" applyFill="1" applyBorder="1" applyAlignment="1">
      <alignment horizontal="center" vertical="center" wrapText="1"/>
    </xf>
    <xf numFmtId="10" fontId="10" fillId="14" borderId="1" xfId="1" applyNumberFormat="1" applyFont="1" applyFill="1" applyBorder="1" applyAlignment="1">
      <alignment horizontal="center" vertical="center"/>
    </xf>
    <xf numFmtId="0" fontId="11" fillId="14" borderId="1" xfId="0" applyFont="1" applyFill="1" applyBorder="1" applyAlignment="1">
      <alignment horizontal="center" vertical="center" wrapText="1"/>
    </xf>
    <xf numFmtId="164" fontId="10" fillId="14" borderId="2" xfId="1" applyNumberFormat="1" applyFont="1" applyFill="1" applyBorder="1" applyAlignment="1">
      <alignment horizontal="center" vertical="center"/>
    </xf>
    <xf numFmtId="164" fontId="10" fillId="14" borderId="2" xfId="1" applyNumberFormat="1" applyFont="1" applyFill="1" applyBorder="1" applyAlignment="1">
      <alignment horizontal="center" vertical="center" wrapText="1"/>
    </xf>
    <xf numFmtId="0" fontId="11" fillId="14" borderId="2" xfId="0" applyFont="1" applyFill="1" applyBorder="1" applyAlignment="1">
      <alignment horizontal="center" vertical="center" wrapText="1"/>
    </xf>
    <xf numFmtId="164" fontId="10" fillId="14" borderId="45" xfId="1" applyNumberFormat="1" applyFont="1" applyFill="1" applyBorder="1" applyAlignment="1">
      <alignment horizontal="center" vertical="center"/>
    </xf>
    <xf numFmtId="0" fontId="10" fillId="14" borderId="45" xfId="0" applyFont="1" applyFill="1" applyBorder="1" applyAlignment="1">
      <alignment vertical="center" wrapText="1"/>
    </xf>
    <xf numFmtId="1" fontId="10" fillId="9" borderId="2" xfId="1" applyNumberFormat="1" applyFont="1" applyFill="1" applyBorder="1" applyAlignment="1">
      <alignment horizontal="center" vertical="center" wrapText="1"/>
    </xf>
    <xf numFmtId="0" fontId="10" fillId="9" borderId="2" xfId="0" applyFont="1" applyFill="1" applyBorder="1" applyAlignment="1">
      <alignment horizontal="left" vertical="center" wrapText="1"/>
    </xf>
    <xf numFmtId="0" fontId="0" fillId="9" borderId="2" xfId="0" applyFill="1" applyBorder="1"/>
    <xf numFmtId="1" fontId="10" fillId="4" borderId="55" xfId="0" applyNumberFormat="1" applyFont="1" applyFill="1" applyBorder="1" applyAlignment="1">
      <alignment horizontal="center" vertical="center"/>
    </xf>
    <xf numFmtId="9" fontId="10" fillId="4" borderId="55" xfId="0" applyNumberFormat="1" applyFont="1" applyFill="1" applyBorder="1" applyAlignment="1">
      <alignment horizontal="center" vertical="center"/>
    </xf>
    <xf numFmtId="10" fontId="5" fillId="11" borderId="1" xfId="1" applyNumberFormat="1" applyFont="1" applyFill="1" applyBorder="1" applyAlignment="1">
      <alignment horizontal="center" vertical="center" wrapText="1"/>
    </xf>
    <xf numFmtId="9" fontId="10" fillId="10" borderId="1" xfId="0" applyNumberFormat="1" applyFont="1" applyFill="1" applyBorder="1" applyAlignment="1">
      <alignment horizontal="center" vertical="center" wrapText="1"/>
    </xf>
    <xf numFmtId="0" fontId="10" fillId="11"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9" fontId="5" fillId="14" borderId="1" xfId="0" applyNumberFormat="1" applyFont="1" applyFill="1" applyBorder="1" applyAlignment="1">
      <alignment horizontal="center" vertical="center"/>
    </xf>
    <xf numFmtId="0" fontId="10" fillId="14" borderId="1" xfId="0" applyFont="1" applyFill="1" applyBorder="1" applyAlignment="1">
      <alignment horizontal="center" vertical="center" wrapText="1"/>
    </xf>
    <xf numFmtId="9" fontId="10" fillId="14" borderId="1" xfId="1" applyFont="1" applyFill="1" applyBorder="1" applyAlignment="1">
      <alignment horizontal="center" vertical="center" wrapText="1"/>
    </xf>
    <xf numFmtId="164" fontId="10" fillId="15" borderId="1" xfId="1"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10" fillId="0" borderId="45" xfId="0" applyFont="1" applyFill="1" applyBorder="1" applyAlignment="1">
      <alignment horizontal="center" vertical="center" wrapText="1"/>
    </xf>
    <xf numFmtId="1" fontId="5" fillId="4" borderId="45" xfId="0" applyNumberFormat="1" applyFont="1" applyFill="1" applyBorder="1" applyAlignment="1">
      <alignment horizontal="center" vertical="center"/>
    </xf>
    <xf numFmtId="0" fontId="27" fillId="0" borderId="0" xfId="0" applyFont="1" applyAlignment="1">
      <alignment horizontal="center"/>
    </xf>
    <xf numFmtId="0" fontId="10" fillId="11" borderId="39" xfId="0" applyFont="1" applyFill="1" applyBorder="1" applyAlignment="1">
      <alignment horizontal="center" vertical="center" wrapText="1"/>
    </xf>
    <xf numFmtId="1" fontId="5" fillId="0" borderId="1" xfId="0" applyNumberFormat="1" applyFont="1" applyFill="1" applyBorder="1" applyAlignment="1">
      <alignment horizontal="center" vertical="center" wrapText="1"/>
    </xf>
    <xf numFmtId="1" fontId="5" fillId="0" borderId="45" xfId="0" applyNumberFormat="1" applyFont="1" applyFill="1" applyBorder="1" applyAlignment="1">
      <alignment horizontal="center" vertical="center"/>
    </xf>
    <xf numFmtId="1" fontId="5" fillId="10" borderId="45" xfId="0" applyNumberFormat="1" applyFont="1" applyFill="1" applyBorder="1" applyAlignment="1">
      <alignment horizontal="center" vertical="center"/>
    </xf>
    <xf numFmtId="1" fontId="5" fillId="0" borderId="44" xfId="0" applyNumberFormat="1" applyFont="1" applyFill="1" applyBorder="1" applyAlignment="1">
      <alignment horizontal="center" vertical="center"/>
    </xf>
    <xf numFmtId="1" fontId="5" fillId="12" borderId="45" xfId="0" applyNumberFormat="1" applyFont="1" applyFill="1" applyBorder="1" applyAlignment="1">
      <alignment horizontal="center" vertical="center"/>
    </xf>
    <xf numFmtId="9" fontId="5" fillId="0" borderId="45" xfId="0" applyNumberFormat="1" applyFont="1" applyFill="1" applyBorder="1" applyAlignment="1">
      <alignment horizontal="center" vertical="center"/>
    </xf>
    <xf numFmtId="0" fontId="10" fillId="14" borderId="39" xfId="0" applyFont="1" applyFill="1" applyBorder="1" applyAlignment="1">
      <alignment horizontal="center" vertical="center" wrapText="1"/>
    </xf>
    <xf numFmtId="0" fontId="10" fillId="14" borderId="45" xfId="0" applyFont="1" applyFill="1" applyBorder="1" applyAlignment="1">
      <alignment horizontal="center" vertical="center" wrapText="1"/>
    </xf>
    <xf numFmtId="0" fontId="10" fillId="15" borderId="2" xfId="0" applyFont="1" applyFill="1" applyBorder="1" applyAlignment="1">
      <alignment horizontal="center" vertical="center" wrapText="1"/>
    </xf>
    <xf numFmtId="0" fontId="10" fillId="15" borderId="61" xfId="0" applyFont="1" applyFill="1" applyBorder="1" applyAlignment="1">
      <alignment horizontal="center" vertical="center" wrapText="1"/>
    </xf>
    <xf numFmtId="0" fontId="10" fillId="11" borderId="45" xfId="0" applyFont="1" applyFill="1" applyBorder="1" applyAlignment="1">
      <alignment horizontal="center" vertical="center" wrapText="1"/>
    </xf>
    <xf numFmtId="9" fontId="5" fillId="12" borderId="40" xfId="0" applyNumberFormat="1" applyFont="1" applyFill="1" applyBorder="1" applyAlignment="1">
      <alignment horizontal="center" vertical="center" wrapText="1"/>
    </xf>
    <xf numFmtId="9" fontId="5" fillId="0" borderId="40" xfId="0" applyNumberFormat="1" applyFont="1" applyFill="1" applyBorder="1" applyAlignment="1">
      <alignment horizontal="center" vertical="center" wrapText="1"/>
    </xf>
    <xf numFmtId="9" fontId="5" fillId="15" borderId="3" xfId="0" applyNumberFormat="1" applyFont="1" applyFill="1" applyBorder="1" applyAlignment="1">
      <alignment horizontal="center" vertical="center" wrapText="1"/>
    </xf>
    <xf numFmtId="9" fontId="10" fillId="15" borderId="3" xfId="1" applyNumberFormat="1" applyFont="1" applyFill="1" applyBorder="1" applyAlignment="1">
      <alignment horizontal="center" vertical="center" wrapText="1"/>
    </xf>
    <xf numFmtId="9" fontId="10" fillId="15" borderId="3" xfId="1" applyFont="1" applyFill="1" applyBorder="1" applyAlignment="1">
      <alignment horizontal="center" vertical="center" wrapText="1"/>
    </xf>
    <xf numFmtId="1" fontId="10" fillId="15" borderId="3" xfId="1" applyNumberFormat="1" applyFont="1" applyFill="1" applyBorder="1" applyAlignment="1">
      <alignment horizontal="center" vertical="center" wrapText="1"/>
    </xf>
    <xf numFmtId="0" fontId="10" fillId="15" borderId="3" xfId="0" applyFont="1" applyFill="1" applyBorder="1" applyAlignment="1">
      <alignment horizontal="left" vertical="center" wrapText="1"/>
    </xf>
    <xf numFmtId="164" fontId="5" fillId="4" borderId="1" xfId="0" applyNumberFormat="1" applyFont="1" applyFill="1" applyBorder="1" applyAlignment="1">
      <alignment horizontal="center" vertical="center" wrapText="1"/>
    </xf>
    <xf numFmtId="9" fontId="18" fillId="0" borderId="17" xfId="0" applyNumberFormat="1" applyFont="1" applyFill="1" applyBorder="1" applyAlignment="1">
      <alignment horizontal="center" vertical="center"/>
    </xf>
    <xf numFmtId="9" fontId="18" fillId="0" borderId="7" xfId="4" applyNumberFormat="1" applyFont="1" applyFill="1" applyBorder="1" applyAlignment="1">
      <alignment horizontal="center" vertical="center"/>
    </xf>
    <xf numFmtId="9" fontId="18" fillId="0" borderId="2" xfId="1" applyFont="1" applyFill="1" applyBorder="1" applyAlignment="1">
      <alignment horizontal="center" vertical="center"/>
    </xf>
    <xf numFmtId="9" fontId="18" fillId="0" borderId="2" xfId="4" applyNumberFormat="1" applyFont="1" applyFill="1" applyBorder="1" applyAlignment="1">
      <alignment horizontal="center" vertical="center"/>
    </xf>
    <xf numFmtId="0" fontId="18" fillId="0" borderId="2" xfId="4" applyFont="1" applyFill="1" applyBorder="1" applyAlignment="1">
      <alignment horizontal="center" vertical="center"/>
    </xf>
    <xf numFmtId="9" fontId="18" fillId="0" borderId="1" xfId="0" applyNumberFormat="1" applyFont="1" applyFill="1" applyBorder="1" applyAlignment="1">
      <alignment horizontal="center" vertical="center"/>
    </xf>
    <xf numFmtId="0" fontId="18" fillId="0" borderId="2" xfId="4" applyFont="1" applyFill="1" applyBorder="1" applyAlignment="1">
      <alignment horizontal="center" vertical="center" wrapText="1" readingOrder="1"/>
    </xf>
    <xf numFmtId="164" fontId="10" fillId="11" borderId="1" xfId="1" applyNumberFormat="1" applyFont="1" applyFill="1" applyBorder="1" applyAlignment="1">
      <alignment horizontal="center" vertical="center" wrapText="1"/>
    </xf>
    <xf numFmtId="9" fontId="10" fillId="11" borderId="1" xfId="0" applyNumberFormat="1" applyFont="1" applyFill="1" applyBorder="1" applyAlignment="1">
      <alignment horizontal="center" vertical="center"/>
    </xf>
    <xf numFmtId="9" fontId="10" fillId="11" borderId="1" xfId="1" applyFont="1" applyFill="1" applyBorder="1" applyAlignment="1">
      <alignment horizontal="center" vertical="center" wrapText="1"/>
    </xf>
    <xf numFmtId="164" fontId="5" fillId="0" borderId="1" xfId="1" applyNumberFormat="1" applyFont="1" applyFill="1" applyBorder="1" applyAlignment="1">
      <alignment horizontal="center" vertical="center" wrapText="1"/>
    </xf>
    <xf numFmtId="9" fontId="5" fillId="0" borderId="1" xfId="1" applyFont="1" applyFill="1" applyBorder="1" applyAlignment="1">
      <alignment horizontal="center" vertical="center" wrapText="1"/>
    </xf>
    <xf numFmtId="9" fontId="5" fillId="10" borderId="1" xfId="1" applyFont="1" applyFill="1" applyBorder="1" applyAlignment="1">
      <alignment horizontal="center" vertical="center" wrapText="1"/>
    </xf>
    <xf numFmtId="1" fontId="5" fillId="12" borderId="1" xfId="1" applyNumberFormat="1" applyFont="1" applyFill="1" applyBorder="1" applyAlignment="1">
      <alignment horizontal="center" vertical="center" wrapText="1"/>
    </xf>
    <xf numFmtId="164" fontId="5" fillId="12" borderId="1" xfId="1" applyNumberFormat="1" applyFont="1" applyFill="1" applyBorder="1" applyAlignment="1">
      <alignment horizontal="center" vertical="center" wrapText="1"/>
    </xf>
    <xf numFmtId="10" fontId="5" fillId="0" borderId="1" xfId="1" applyNumberFormat="1" applyFont="1" applyFill="1" applyBorder="1" applyAlignment="1">
      <alignment horizontal="center" vertical="center" wrapText="1"/>
    </xf>
    <xf numFmtId="1" fontId="5" fillId="0" borderId="1" xfId="1" applyNumberFormat="1" applyFont="1" applyFill="1" applyBorder="1" applyAlignment="1">
      <alignment horizontal="center" vertical="center" wrapText="1"/>
    </xf>
    <xf numFmtId="1" fontId="5" fillId="10" borderId="1" xfId="1" applyNumberFormat="1" applyFont="1" applyFill="1" applyBorder="1" applyAlignment="1">
      <alignment horizontal="center" vertical="center" wrapText="1"/>
    </xf>
    <xf numFmtId="164" fontId="5" fillId="10" borderId="1" xfId="1" applyNumberFormat="1" applyFont="1" applyFill="1" applyBorder="1" applyAlignment="1">
      <alignment horizontal="center" vertical="center" wrapText="1"/>
    </xf>
    <xf numFmtId="1" fontId="5" fillId="4" borderId="1" xfId="1" applyNumberFormat="1" applyFont="1" applyFill="1" applyBorder="1" applyAlignment="1">
      <alignment horizontal="center" vertical="center" wrapText="1"/>
    </xf>
    <xf numFmtId="1" fontId="5" fillId="0" borderId="42" xfId="1" applyNumberFormat="1" applyFont="1" applyFill="1" applyBorder="1" applyAlignment="1">
      <alignment horizontal="center" vertical="center" wrapText="1"/>
    </xf>
    <xf numFmtId="9" fontId="5" fillId="0" borderId="1" xfId="1" applyNumberFormat="1" applyFont="1" applyFill="1" applyBorder="1" applyAlignment="1">
      <alignment horizontal="center" vertical="center" wrapText="1"/>
    </xf>
    <xf numFmtId="164" fontId="5" fillId="4" borderId="1" xfId="1" applyNumberFormat="1" applyFont="1" applyFill="1" applyBorder="1" applyAlignment="1">
      <alignment horizontal="center" vertical="center" wrapText="1"/>
    </xf>
    <xf numFmtId="9" fontId="5" fillId="12" borderId="1" xfId="1" applyFont="1" applyFill="1" applyBorder="1" applyAlignment="1">
      <alignment horizontal="center" vertical="center" wrapText="1"/>
    </xf>
    <xf numFmtId="9" fontId="5" fillId="4" borderId="63" xfId="0" applyNumberFormat="1" applyFont="1" applyFill="1" applyBorder="1" applyAlignment="1">
      <alignment horizontal="center" vertical="center"/>
    </xf>
    <xf numFmtId="9" fontId="10" fillId="14" borderId="1" xfId="0" applyNumberFormat="1" applyFont="1" applyFill="1" applyBorder="1" applyAlignment="1">
      <alignment horizontal="center" vertical="center"/>
    </xf>
    <xf numFmtId="9" fontId="5" fillId="10" borderId="40" xfId="0" applyNumberFormat="1" applyFont="1" applyFill="1" applyBorder="1" applyAlignment="1">
      <alignment horizontal="center" vertical="center" wrapText="1"/>
    </xf>
    <xf numFmtId="0" fontId="5" fillId="4" borderId="40" xfId="0" applyFont="1" applyFill="1" applyBorder="1" applyAlignment="1">
      <alignment horizontal="center" vertical="center" wrapText="1"/>
    </xf>
    <xf numFmtId="9" fontId="5" fillId="4" borderId="40" xfId="0" applyNumberFormat="1" applyFont="1" applyFill="1" applyBorder="1" applyAlignment="1">
      <alignment horizontal="center" vertical="center" wrapText="1"/>
    </xf>
    <xf numFmtId="164" fontId="10" fillId="19" borderId="39" xfId="1" applyNumberFormat="1" applyFont="1" applyFill="1" applyBorder="1" applyAlignment="1">
      <alignment horizontal="center" vertical="center"/>
    </xf>
    <xf numFmtId="0" fontId="10" fillId="19" borderId="39" xfId="0" applyFont="1" applyFill="1" applyBorder="1" applyAlignment="1">
      <alignment horizontal="center" vertical="center" wrapText="1"/>
    </xf>
    <xf numFmtId="164" fontId="10" fillId="19" borderId="1" xfId="1" applyNumberFormat="1" applyFont="1" applyFill="1" applyBorder="1" applyAlignment="1">
      <alignment horizontal="center" vertical="center"/>
    </xf>
    <xf numFmtId="0" fontId="10" fillId="19" borderId="1" xfId="0" applyFont="1" applyFill="1" applyBorder="1" applyAlignment="1">
      <alignment horizontal="center" vertical="center" wrapText="1"/>
    </xf>
    <xf numFmtId="9" fontId="10" fillId="19" borderId="45" xfId="1" applyFont="1" applyFill="1" applyBorder="1" applyAlignment="1">
      <alignment horizontal="center" vertical="center"/>
    </xf>
    <xf numFmtId="9" fontId="10" fillId="19" borderId="45" xfId="1" applyFont="1" applyFill="1" applyBorder="1" applyAlignment="1">
      <alignment horizontal="center" vertical="center" wrapText="1"/>
    </xf>
    <xf numFmtId="0" fontId="10" fillId="19" borderId="45" xfId="0" applyFont="1" applyFill="1" applyBorder="1" applyAlignment="1">
      <alignment horizontal="center" vertical="center" wrapText="1"/>
    </xf>
    <xf numFmtId="9" fontId="10" fillId="4" borderId="1" xfId="0" applyNumberFormat="1" applyFont="1" applyFill="1" applyBorder="1" applyAlignment="1">
      <alignment horizontal="center" vertical="center" wrapText="1"/>
    </xf>
    <xf numFmtId="0" fontId="10" fillId="14" borderId="1" xfId="0" applyFont="1" applyFill="1" applyBorder="1" applyAlignment="1">
      <alignment horizontal="center" vertical="center" wrapText="1"/>
    </xf>
    <xf numFmtId="0" fontId="10" fillId="10" borderId="1" xfId="0" applyFont="1" applyFill="1" applyBorder="1" applyAlignment="1">
      <alignment horizontal="center" vertical="center" wrapText="1"/>
    </xf>
    <xf numFmtId="0" fontId="10" fillId="4" borderId="1" xfId="0" applyFont="1" applyFill="1" applyBorder="1" applyAlignment="1">
      <alignment horizontal="center" vertical="center" wrapText="1"/>
    </xf>
    <xf numFmtId="9" fontId="10" fillId="10" borderId="1" xfId="0" applyNumberFormat="1" applyFont="1" applyFill="1" applyBorder="1" applyAlignment="1">
      <alignment horizontal="center" vertical="center" wrapText="1"/>
    </xf>
    <xf numFmtId="9" fontId="5" fillId="11" borderId="1" xfId="1" applyFont="1" applyFill="1" applyBorder="1" applyAlignment="1">
      <alignment horizontal="center" vertical="center" wrapText="1"/>
    </xf>
    <xf numFmtId="0" fontId="9" fillId="15" borderId="1" xfId="0" applyFont="1" applyFill="1" applyBorder="1" applyAlignment="1">
      <alignment horizontal="center" vertical="center" wrapText="1"/>
    </xf>
    <xf numFmtId="0" fontId="9" fillId="4" borderId="1" xfId="0" applyFont="1" applyFill="1" applyBorder="1" applyAlignment="1">
      <alignment horizontal="center" vertical="center" wrapText="1"/>
    </xf>
    <xf numFmtId="0" fontId="2" fillId="14" borderId="1" xfId="0" applyFont="1" applyFill="1" applyBorder="1" applyAlignment="1">
      <alignment horizontal="center" vertical="center" wrapText="1"/>
    </xf>
    <xf numFmtId="0" fontId="9" fillId="10" borderId="1" xfId="0" applyFont="1" applyFill="1" applyBorder="1" applyAlignment="1">
      <alignment horizontal="center" vertical="center" wrapText="1"/>
    </xf>
    <xf numFmtId="0" fontId="2" fillId="11" borderId="1" xfId="0" applyFont="1" applyFill="1" applyBorder="1" applyAlignment="1">
      <alignment horizontal="center" vertical="center" wrapText="1"/>
    </xf>
    <xf numFmtId="0" fontId="5" fillId="11" borderId="1" xfId="3" applyFont="1" applyFill="1" applyBorder="1" applyAlignment="1">
      <alignment horizontal="center" vertical="center" wrapText="1"/>
    </xf>
    <xf numFmtId="0" fontId="5" fillId="11" borderId="1" xfId="2" applyFont="1" applyFill="1" applyBorder="1" applyAlignment="1">
      <alignment horizontal="center" vertical="center" wrapText="1"/>
    </xf>
    <xf numFmtId="0" fontId="10" fillId="11" borderId="1" xfId="0" applyFont="1" applyFill="1" applyBorder="1" applyAlignment="1">
      <alignment horizontal="center" vertical="center"/>
    </xf>
    <xf numFmtId="0" fontId="10" fillId="14" borderId="1" xfId="0" applyFont="1" applyFill="1" applyBorder="1" applyAlignment="1">
      <alignment horizontal="center" vertical="center"/>
    </xf>
    <xf numFmtId="9" fontId="5" fillId="14" borderId="1" xfId="0" applyNumberFormat="1" applyFont="1" applyFill="1" applyBorder="1" applyAlignment="1">
      <alignment horizontal="center" vertical="center"/>
    </xf>
    <xf numFmtId="0" fontId="5" fillId="14" borderId="1" xfId="0" applyFont="1" applyFill="1" applyBorder="1" applyAlignment="1">
      <alignment horizontal="center" vertical="center"/>
    </xf>
    <xf numFmtId="0" fontId="5" fillId="15" borderId="1" xfId="0" applyFont="1" applyFill="1" applyBorder="1" applyAlignment="1">
      <alignment horizontal="center" vertical="center" wrapText="1"/>
    </xf>
    <xf numFmtId="9" fontId="5" fillId="15" borderId="1" xfId="0" applyNumberFormat="1" applyFont="1" applyFill="1" applyBorder="1" applyAlignment="1">
      <alignment horizontal="center" vertical="center" wrapText="1"/>
    </xf>
    <xf numFmtId="164" fontId="10" fillId="0" borderId="1" xfId="1" applyNumberFormat="1" applyFont="1" applyFill="1" applyBorder="1" applyAlignment="1">
      <alignment horizontal="center" vertical="center" wrapText="1"/>
    </xf>
    <xf numFmtId="0" fontId="10" fillId="12" borderId="1" xfId="0" applyFont="1" applyFill="1" applyBorder="1" applyAlignment="1">
      <alignment horizontal="center" vertical="center" wrapText="1"/>
    </xf>
    <xf numFmtId="10" fontId="2" fillId="11" borderId="1" xfId="1" applyNumberFormat="1" applyFont="1" applyFill="1" applyBorder="1" applyAlignment="1">
      <alignment horizontal="center" vertical="center" wrapText="1"/>
    </xf>
    <xf numFmtId="10" fontId="2" fillId="14" borderId="1" xfId="1" applyNumberFormat="1" applyFont="1" applyFill="1" applyBorder="1" applyAlignment="1">
      <alignment horizontal="center" vertical="center" wrapText="1"/>
    </xf>
    <xf numFmtId="0" fontId="5" fillId="10" borderId="1" xfId="0" applyFont="1" applyFill="1" applyBorder="1" applyAlignment="1">
      <alignment horizontal="center" vertical="center" wrapText="1"/>
    </xf>
    <xf numFmtId="0" fontId="5" fillId="12" borderId="1" xfId="0" applyFont="1" applyFill="1" applyBorder="1" applyAlignment="1">
      <alignment horizontal="center" vertical="center" wrapText="1"/>
    </xf>
    <xf numFmtId="10" fontId="9" fillId="4" borderId="1" xfId="1" applyNumberFormat="1" applyFont="1" applyFill="1" applyBorder="1" applyAlignment="1">
      <alignment horizontal="center" vertical="center" wrapText="1"/>
    </xf>
    <xf numFmtId="9" fontId="0" fillId="0" borderId="1" xfId="0" applyNumberFormat="1" applyBorder="1" applyAlignment="1">
      <alignment horizontal="center" vertical="center"/>
    </xf>
    <xf numFmtId="10" fontId="0" fillId="0" borderId="1" xfId="0" applyNumberFormat="1" applyBorder="1" applyAlignment="1">
      <alignment horizontal="center" vertical="center"/>
    </xf>
    <xf numFmtId="0" fontId="0" fillId="25" borderId="0" xfId="0" applyFill="1"/>
    <xf numFmtId="0" fontId="18"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9" fontId="5" fillId="12" borderId="1" xfId="1" applyFont="1" applyFill="1" applyBorder="1" applyAlignment="1">
      <alignment horizontal="center" vertical="center" wrapText="1"/>
    </xf>
    <xf numFmtId="164" fontId="10" fillId="0" borderId="1" xfId="1" applyNumberFormat="1" applyFont="1" applyFill="1" applyBorder="1" applyAlignment="1">
      <alignment horizontal="center" vertical="center"/>
    </xf>
    <xf numFmtId="164" fontId="10" fillId="0" borderId="3" xfId="1" applyNumberFormat="1" applyFont="1" applyFill="1" applyBorder="1" applyAlignment="1">
      <alignment horizontal="center" vertical="center" wrapText="1"/>
    </xf>
    <xf numFmtId="164" fontId="0" fillId="0" borderId="0" xfId="1" applyNumberFormat="1" applyFont="1"/>
    <xf numFmtId="0" fontId="5" fillId="8" borderId="17" xfId="0" applyFont="1" applyFill="1" applyBorder="1" applyAlignment="1">
      <alignment horizontal="center" vertical="center" wrapText="1"/>
    </xf>
    <xf numFmtId="1" fontId="10" fillId="6" borderId="16" xfId="0" applyNumberFormat="1" applyFont="1" applyFill="1" applyBorder="1" applyAlignment="1">
      <alignment horizontal="center" vertical="center"/>
    </xf>
    <xf numFmtId="164" fontId="52" fillId="0" borderId="56" xfId="1" applyNumberFormat="1" applyFont="1" applyFill="1" applyBorder="1" applyAlignment="1">
      <alignment horizontal="center" vertical="center"/>
    </xf>
    <xf numFmtId="0" fontId="5" fillId="8" borderId="3" xfId="0" applyFont="1" applyFill="1" applyBorder="1" applyAlignment="1">
      <alignment horizontal="center" vertical="center" wrapText="1"/>
    </xf>
    <xf numFmtId="9" fontId="25" fillId="12" borderId="1" xfId="1" applyFont="1" applyFill="1" applyBorder="1" applyAlignment="1">
      <alignment horizontal="center" vertical="center" wrapText="1"/>
    </xf>
    <xf numFmtId="10" fontId="9" fillId="12" borderId="1" xfId="1" applyNumberFormat="1" applyFont="1" applyFill="1" applyBorder="1" applyAlignment="1">
      <alignment horizontal="center" vertical="center" wrapText="1"/>
    </xf>
    <xf numFmtId="10" fontId="9" fillId="15" borderId="1" xfId="1" applyNumberFormat="1" applyFont="1" applyFill="1" applyBorder="1" applyAlignment="1">
      <alignment horizontal="center" vertical="center" wrapText="1"/>
    </xf>
    <xf numFmtId="9" fontId="25" fillId="10" borderId="1" xfId="1" applyFont="1" applyFill="1" applyBorder="1" applyAlignment="1">
      <alignment horizontal="center" vertical="center" wrapText="1"/>
    </xf>
    <xf numFmtId="10" fontId="9" fillId="10" borderId="1" xfId="1" applyNumberFormat="1" applyFont="1" applyFill="1" applyBorder="1" applyAlignment="1">
      <alignment horizontal="center" vertical="center" wrapText="1"/>
    </xf>
    <xf numFmtId="10" fontId="8" fillId="0" borderId="1" xfId="0" applyNumberFormat="1" applyFont="1" applyFill="1" applyBorder="1" applyAlignment="1">
      <alignment horizontal="center" vertical="center" wrapText="1"/>
    </xf>
    <xf numFmtId="9" fontId="2" fillId="0" borderId="1" xfId="0" applyNumberFormat="1" applyFont="1" applyFill="1" applyBorder="1" applyAlignment="1">
      <alignment horizontal="center" vertical="center" wrapText="1"/>
    </xf>
    <xf numFmtId="9" fontId="8" fillId="0" borderId="1" xfId="0" applyNumberFormat="1" applyFont="1" applyFill="1" applyBorder="1" applyAlignment="1">
      <alignment horizontal="center" vertical="center" wrapText="1"/>
    </xf>
    <xf numFmtId="10" fontId="18" fillId="0" borderId="3" xfId="1" applyNumberFormat="1" applyFont="1" applyFill="1" applyBorder="1" applyAlignment="1">
      <alignment horizontal="center" vertical="center"/>
    </xf>
    <xf numFmtId="10" fontId="18" fillId="0" borderId="3" xfId="1" applyNumberFormat="1" applyFont="1" applyFill="1" applyBorder="1" applyAlignment="1">
      <alignment horizontal="center" vertical="center" wrapText="1"/>
    </xf>
    <xf numFmtId="10" fontId="18" fillId="0" borderId="4" xfId="1" applyNumberFormat="1" applyFont="1" applyFill="1" applyBorder="1" applyAlignment="1">
      <alignment horizontal="center" vertical="center"/>
    </xf>
    <xf numFmtId="10" fontId="18" fillId="0" borderId="45" xfId="1" applyNumberFormat="1" applyFont="1" applyFill="1" applyBorder="1" applyAlignment="1">
      <alignment horizontal="center" vertical="center"/>
    </xf>
    <xf numFmtId="164" fontId="53" fillId="0" borderId="0" xfId="1" applyNumberFormat="1" applyFont="1" applyAlignment="1">
      <alignment horizontal="center" vertical="center"/>
    </xf>
    <xf numFmtId="164" fontId="54" fillId="0" borderId="1" xfId="1" applyNumberFormat="1" applyFont="1" applyBorder="1" applyAlignment="1">
      <alignment horizontal="center"/>
    </xf>
    <xf numFmtId="9" fontId="10" fillId="12" borderId="1" xfId="1" applyFont="1" applyFill="1" applyBorder="1" applyAlignment="1">
      <alignment horizontal="center" vertical="center" wrapText="1"/>
    </xf>
    <xf numFmtId="9" fontId="10" fillId="8" borderId="1" xfId="0" applyNumberFormat="1" applyFont="1" applyFill="1" applyBorder="1" applyAlignment="1">
      <alignment horizontal="center" vertical="center"/>
    </xf>
    <xf numFmtId="9" fontId="10" fillId="8" borderId="1" xfId="0" applyNumberFormat="1" applyFont="1" applyFill="1" applyBorder="1" applyAlignment="1">
      <alignment horizontal="center" vertical="center" wrapText="1"/>
    </xf>
    <xf numFmtId="9" fontId="10" fillId="8" borderId="3" xfId="1" applyFont="1" applyFill="1" applyBorder="1" applyAlignment="1">
      <alignment horizontal="center" vertical="center" wrapText="1"/>
    </xf>
    <xf numFmtId="9" fontId="18" fillId="8" borderId="3" xfId="0" applyNumberFormat="1" applyFont="1" applyFill="1" applyBorder="1" applyAlignment="1">
      <alignment horizontal="center" vertical="center"/>
    </xf>
    <xf numFmtId="9" fontId="18" fillId="8" borderId="3" xfId="0" applyNumberFormat="1" applyFont="1" applyFill="1" applyBorder="1" applyAlignment="1">
      <alignment horizontal="center" vertical="center" wrapText="1"/>
    </xf>
    <xf numFmtId="9" fontId="18" fillId="8" borderId="4" xfId="0" applyNumberFormat="1" applyFont="1" applyFill="1" applyBorder="1" applyAlignment="1">
      <alignment horizontal="center" vertical="center"/>
    </xf>
    <xf numFmtId="9" fontId="18" fillId="8" borderId="45" xfId="0" applyNumberFormat="1" applyFont="1" applyFill="1" applyBorder="1" applyAlignment="1">
      <alignment horizontal="center" vertical="center"/>
    </xf>
    <xf numFmtId="1" fontId="51" fillId="0" borderId="1" xfId="1" applyNumberFormat="1" applyFont="1" applyBorder="1" applyAlignment="1">
      <alignment horizontal="center" vertical="center"/>
    </xf>
    <xf numFmtId="9" fontId="5" fillId="7" borderId="1" xfId="1" applyNumberFormat="1" applyFont="1" applyFill="1" applyBorder="1" applyAlignment="1">
      <alignment horizontal="center" vertical="center" wrapText="1"/>
    </xf>
    <xf numFmtId="9" fontId="5" fillId="7" borderId="1" xfId="1" applyFont="1" applyFill="1" applyBorder="1" applyAlignment="1">
      <alignment horizontal="center" vertical="center" wrapText="1"/>
    </xf>
    <xf numFmtId="9" fontId="5" fillId="7" borderId="53" xfId="0" applyNumberFormat="1" applyFont="1" applyFill="1" applyBorder="1" applyAlignment="1">
      <alignment horizontal="center" vertical="center"/>
    </xf>
    <xf numFmtId="10" fontId="0" fillId="0" borderId="0" xfId="1" applyNumberFormat="1" applyFont="1"/>
    <xf numFmtId="0" fontId="10" fillId="0" borderId="1" xfId="0" applyFont="1" applyBorder="1" applyAlignment="1">
      <alignment horizontal="center" wrapText="1"/>
    </xf>
    <xf numFmtId="10" fontId="0" fillId="0" borderId="1" xfId="1" applyNumberFormat="1" applyFont="1" applyBorder="1" applyAlignment="1">
      <alignment horizontal="center"/>
    </xf>
    <xf numFmtId="0" fontId="41" fillId="15" borderId="1" xfId="4" applyFont="1" applyFill="1" applyBorder="1" applyAlignment="1">
      <alignment horizontal="center" vertical="center"/>
    </xf>
    <xf numFmtId="0" fontId="41" fillId="15" borderId="1" xfId="4" applyFont="1" applyFill="1" applyBorder="1" applyAlignment="1">
      <alignment horizontal="center"/>
    </xf>
    <xf numFmtId="0" fontId="41" fillId="0" borderId="1" xfId="4" applyFont="1" applyBorder="1" applyAlignment="1">
      <alignment horizontal="center" vertical="center" wrapText="1"/>
    </xf>
    <xf numFmtId="2" fontId="41" fillId="20" borderId="1" xfId="4" applyNumberFormat="1" applyFont="1" applyFill="1" applyBorder="1" applyAlignment="1">
      <alignment horizontal="center" vertical="center"/>
    </xf>
    <xf numFmtId="2" fontId="41" fillId="21" borderId="1" xfId="4" applyNumberFormat="1" applyFont="1" applyFill="1" applyBorder="1" applyAlignment="1">
      <alignment horizontal="center" vertical="center"/>
    </xf>
    <xf numFmtId="9" fontId="10" fillId="0" borderId="17" xfId="1" applyNumberFormat="1" applyFont="1" applyFill="1" applyBorder="1" applyAlignment="1">
      <alignment horizontal="center" vertical="center"/>
    </xf>
    <xf numFmtId="9" fontId="5" fillId="0" borderId="7" xfId="0" applyNumberFormat="1" applyFont="1" applyFill="1" applyBorder="1" applyAlignment="1">
      <alignment horizontal="center" vertical="center"/>
    </xf>
    <xf numFmtId="9" fontId="5" fillId="0" borderId="8" xfId="0" applyNumberFormat="1" applyFont="1" applyFill="1" applyBorder="1" applyAlignment="1">
      <alignment horizontal="center" vertical="center"/>
    </xf>
    <xf numFmtId="9" fontId="5" fillId="0" borderId="9" xfId="0" applyNumberFormat="1" applyFont="1" applyFill="1" applyBorder="1" applyAlignment="1">
      <alignment horizontal="center" vertical="center"/>
    </xf>
    <xf numFmtId="9" fontId="18" fillId="0" borderId="17" xfId="0" applyNumberFormat="1" applyFont="1" applyFill="1" applyBorder="1" applyAlignment="1">
      <alignment horizontal="center" vertical="center"/>
    </xf>
    <xf numFmtId="9" fontId="18" fillId="0" borderId="17" xfId="0" applyNumberFormat="1" applyFont="1" applyFill="1" applyBorder="1" applyAlignment="1">
      <alignment horizontal="center" vertical="center" wrapText="1"/>
    </xf>
    <xf numFmtId="0" fontId="18" fillId="0" borderId="17" xfId="0" applyFont="1" applyFill="1" applyBorder="1" applyAlignment="1">
      <alignment horizontal="center" vertical="center" wrapText="1"/>
    </xf>
    <xf numFmtId="9" fontId="18" fillId="0" borderId="17" xfId="1" applyFont="1" applyFill="1" applyBorder="1" applyAlignment="1">
      <alignment horizontal="center" vertical="center"/>
    </xf>
    <xf numFmtId="9" fontId="18" fillId="0" borderId="7" xfId="4" applyNumberFormat="1" applyFont="1" applyFill="1" applyBorder="1" applyAlignment="1">
      <alignment horizontal="center" vertical="center" wrapText="1"/>
    </xf>
    <xf numFmtId="0" fontId="18" fillId="0" borderId="8" xfId="4" applyFont="1" applyFill="1" applyBorder="1" applyAlignment="1">
      <alignment horizontal="center" vertical="center"/>
    </xf>
    <xf numFmtId="0" fontId="18" fillId="0" borderId="9" xfId="4" applyFont="1" applyFill="1" applyBorder="1" applyAlignment="1">
      <alignment horizontal="center" vertical="center"/>
    </xf>
    <xf numFmtId="9" fontId="18" fillId="0" borderId="7" xfId="4" applyNumberFormat="1" applyFont="1" applyFill="1" applyBorder="1" applyAlignment="1">
      <alignment horizontal="center" vertical="center"/>
    </xf>
    <xf numFmtId="9" fontId="44" fillId="0" borderId="1" xfId="1" applyFont="1" applyFill="1" applyBorder="1" applyAlignment="1">
      <alignment horizontal="center" vertical="center" wrapText="1"/>
    </xf>
    <xf numFmtId="0" fontId="44" fillId="0" borderId="1" xfId="0" applyFont="1" applyFill="1" applyBorder="1" applyAlignment="1">
      <alignment horizontal="center" vertical="center" wrapText="1"/>
    </xf>
    <xf numFmtId="9" fontId="44" fillId="0" borderId="1" xfId="0" applyNumberFormat="1" applyFont="1" applyFill="1" applyBorder="1" applyAlignment="1">
      <alignment horizontal="center" vertical="center" wrapText="1"/>
    </xf>
    <xf numFmtId="0" fontId="26" fillId="0" borderId="1" xfId="0" applyFont="1" applyBorder="1" applyAlignment="1">
      <alignment horizontal="center" vertical="center" wrapText="1"/>
    </xf>
    <xf numFmtId="9" fontId="42" fillId="0" borderId="1" xfId="0" applyNumberFormat="1" applyFont="1" applyBorder="1" applyAlignment="1">
      <alignment horizontal="center" vertical="center" wrapText="1"/>
    </xf>
    <xf numFmtId="9" fontId="42" fillId="0" borderId="1" xfId="1" applyFont="1" applyBorder="1" applyAlignment="1">
      <alignment horizontal="center" vertical="center" wrapText="1"/>
    </xf>
    <xf numFmtId="0" fontId="42" fillId="0" borderId="1" xfId="0" applyFont="1" applyBorder="1" applyAlignment="1">
      <alignment horizontal="center" vertical="center" wrapText="1"/>
    </xf>
    <xf numFmtId="0" fontId="42" fillId="0" borderId="2" xfId="0" applyFont="1" applyBorder="1" applyAlignment="1">
      <alignment horizontal="center" vertical="center" wrapText="1"/>
    </xf>
    <xf numFmtId="0" fontId="42" fillId="0" borderId="4" xfId="0" applyFont="1" applyBorder="1" applyAlignment="1">
      <alignment horizontal="center" vertical="center" wrapText="1"/>
    </xf>
    <xf numFmtId="0" fontId="42" fillId="0" borderId="3" xfId="0" applyFont="1" applyBorder="1" applyAlignment="1">
      <alignment horizontal="center" vertical="center" wrapText="1"/>
    </xf>
    <xf numFmtId="10" fontId="42" fillId="0" borderId="2" xfId="0" applyNumberFormat="1" applyFont="1" applyBorder="1" applyAlignment="1">
      <alignment horizontal="center" vertical="center" wrapText="1"/>
    </xf>
    <xf numFmtId="164" fontId="42" fillId="0" borderId="2" xfId="1" applyNumberFormat="1" applyFont="1" applyBorder="1" applyAlignment="1">
      <alignment horizontal="center" vertical="center" wrapText="1"/>
    </xf>
    <xf numFmtId="164" fontId="42" fillId="0" borderId="4" xfId="1" applyNumberFormat="1" applyFont="1" applyBorder="1" applyAlignment="1">
      <alignment horizontal="center" vertical="center" wrapText="1"/>
    </xf>
    <xf numFmtId="164" fontId="42" fillId="0" borderId="3" xfId="1" applyNumberFormat="1" applyFont="1" applyBorder="1" applyAlignment="1">
      <alignment horizontal="center" vertical="center" wrapText="1"/>
    </xf>
    <xf numFmtId="10" fontId="42" fillId="0" borderId="4" xfId="0" applyNumberFormat="1" applyFont="1" applyBorder="1" applyAlignment="1">
      <alignment horizontal="center" vertical="center" wrapText="1"/>
    </xf>
    <xf numFmtId="10" fontId="42" fillId="0" borderId="3" xfId="0" applyNumberFormat="1" applyFont="1" applyBorder="1" applyAlignment="1">
      <alignment horizontal="center" vertical="center" wrapText="1"/>
    </xf>
    <xf numFmtId="9" fontId="18" fillId="0" borderId="1" xfId="1" applyFont="1" applyFill="1" applyBorder="1" applyAlignment="1">
      <alignment horizontal="center" vertical="center"/>
    </xf>
    <xf numFmtId="9" fontId="18" fillId="0" borderId="1" xfId="0" applyNumberFormat="1" applyFont="1" applyFill="1" applyBorder="1" applyAlignment="1">
      <alignment horizontal="center" vertical="center" wrapText="1"/>
    </xf>
    <xf numFmtId="0" fontId="18" fillId="0" borderId="1" xfId="0" applyFont="1" applyFill="1" applyBorder="1" applyAlignment="1">
      <alignment horizontal="center" vertical="center" wrapText="1"/>
    </xf>
    <xf numFmtId="0" fontId="4" fillId="0" borderId="1" xfId="3" applyFill="1" applyBorder="1" applyAlignment="1">
      <alignment horizontal="center" vertical="center" wrapText="1"/>
    </xf>
    <xf numFmtId="9" fontId="18" fillId="0" borderId="2" xfId="4" applyNumberFormat="1" applyFont="1" applyFill="1" applyBorder="1" applyAlignment="1">
      <alignment horizontal="center" vertical="center" wrapText="1"/>
    </xf>
    <xf numFmtId="0" fontId="18" fillId="0" borderId="4" xfId="4" applyFont="1" applyFill="1" applyBorder="1" applyAlignment="1">
      <alignment horizontal="center" vertical="center" wrapText="1"/>
    </xf>
    <xf numFmtId="0" fontId="18" fillId="0" borderId="3" xfId="4" applyFont="1" applyFill="1" applyBorder="1" applyAlignment="1">
      <alignment horizontal="center" vertical="center" wrapText="1"/>
    </xf>
    <xf numFmtId="9" fontId="18" fillId="8" borderId="2" xfId="0" applyNumberFormat="1" applyFont="1" applyFill="1" applyBorder="1" applyAlignment="1">
      <alignment horizontal="center" vertical="center"/>
    </xf>
    <xf numFmtId="0" fontId="18" fillId="8" borderId="4" xfId="0" applyFont="1" applyFill="1" applyBorder="1" applyAlignment="1">
      <alignment horizontal="center" vertical="center"/>
    </xf>
    <xf numFmtId="0" fontId="18" fillId="8" borderId="76" xfId="0" applyFont="1" applyFill="1" applyBorder="1" applyAlignment="1">
      <alignment horizontal="center" vertical="center"/>
    </xf>
    <xf numFmtId="9" fontId="18" fillId="0" borderId="2" xfId="1" applyFont="1" applyFill="1" applyBorder="1" applyAlignment="1">
      <alignment horizontal="center" vertical="center"/>
    </xf>
    <xf numFmtId="9" fontId="18" fillId="0" borderId="4" xfId="1" applyFont="1" applyFill="1" applyBorder="1" applyAlignment="1">
      <alignment horizontal="center" vertical="center"/>
    </xf>
    <xf numFmtId="9" fontId="18" fillId="0" borderId="3" xfId="1" applyFont="1" applyFill="1" applyBorder="1" applyAlignment="1">
      <alignment horizontal="center" vertical="center"/>
    </xf>
    <xf numFmtId="9" fontId="18" fillId="0" borderId="2" xfId="4" applyNumberFormat="1" applyFont="1" applyFill="1" applyBorder="1" applyAlignment="1">
      <alignment horizontal="center" vertical="center"/>
    </xf>
    <xf numFmtId="9" fontId="18" fillId="0" borderId="4" xfId="4" applyNumberFormat="1" applyFont="1" applyFill="1" applyBorder="1" applyAlignment="1">
      <alignment horizontal="center" vertical="center"/>
    </xf>
    <xf numFmtId="9" fontId="18" fillId="0" borderId="3" xfId="4" applyNumberFormat="1" applyFont="1" applyFill="1" applyBorder="1" applyAlignment="1">
      <alignment horizontal="center" vertical="center"/>
    </xf>
    <xf numFmtId="0" fontId="18" fillId="0" borderId="4" xfId="4" applyFont="1" applyFill="1" applyBorder="1" applyAlignment="1">
      <alignment horizontal="center" vertical="center"/>
    </xf>
    <xf numFmtId="0" fontId="18" fillId="0" borderId="3" xfId="4" applyFont="1" applyFill="1" applyBorder="1" applyAlignment="1">
      <alignment horizontal="center" vertical="center"/>
    </xf>
    <xf numFmtId="0" fontId="18" fillId="8" borderId="3" xfId="0" applyFont="1" applyFill="1" applyBorder="1" applyAlignment="1">
      <alignment horizontal="center" vertical="center"/>
    </xf>
    <xf numFmtId="9" fontId="18" fillId="8" borderId="2" xfId="0" applyNumberFormat="1" applyFont="1" applyFill="1" applyBorder="1" applyAlignment="1">
      <alignment horizontal="center" vertical="center" wrapText="1"/>
    </xf>
    <xf numFmtId="0" fontId="18" fillId="8" borderId="4" xfId="0" applyFont="1" applyFill="1" applyBorder="1" applyAlignment="1">
      <alignment horizontal="center" vertical="center" wrapText="1"/>
    </xf>
    <xf numFmtId="0" fontId="18" fillId="8" borderId="3" xfId="0" applyFont="1" applyFill="1" applyBorder="1" applyAlignment="1">
      <alignment horizontal="center" vertical="center" wrapText="1"/>
    </xf>
    <xf numFmtId="9" fontId="18" fillId="0" borderId="2" xfId="0" applyNumberFormat="1" applyFont="1" applyFill="1" applyBorder="1" applyAlignment="1">
      <alignment horizontal="center" vertical="center"/>
    </xf>
    <xf numFmtId="0" fontId="18" fillId="0" borderId="4" xfId="0" applyFont="1" applyFill="1" applyBorder="1" applyAlignment="1">
      <alignment horizontal="center" vertical="center"/>
    </xf>
    <xf numFmtId="0" fontId="18" fillId="0" borderId="3" xfId="0" applyFont="1" applyFill="1" applyBorder="1" applyAlignment="1">
      <alignment horizontal="center" vertical="center"/>
    </xf>
    <xf numFmtId="0" fontId="18" fillId="0" borderId="4" xfId="1" applyNumberFormat="1" applyFont="1" applyFill="1" applyBorder="1" applyAlignment="1">
      <alignment horizontal="center" vertical="center"/>
    </xf>
    <xf numFmtId="0" fontId="18" fillId="0" borderId="3" xfId="1" applyNumberFormat="1" applyFont="1" applyFill="1" applyBorder="1" applyAlignment="1">
      <alignment horizontal="center" vertical="center"/>
    </xf>
    <xf numFmtId="9" fontId="18" fillId="0" borderId="2" xfId="1" applyFont="1" applyFill="1" applyBorder="1" applyAlignment="1">
      <alignment horizontal="center" vertical="center" wrapText="1"/>
    </xf>
    <xf numFmtId="9" fontId="18" fillId="0" borderId="4" xfId="1" applyFont="1" applyFill="1" applyBorder="1" applyAlignment="1">
      <alignment horizontal="center" vertical="center" wrapText="1"/>
    </xf>
    <xf numFmtId="9" fontId="18" fillId="0" borderId="3" xfId="1" applyFont="1" applyFill="1" applyBorder="1" applyAlignment="1">
      <alignment horizontal="center" vertical="center" wrapText="1"/>
    </xf>
    <xf numFmtId="9" fontId="18" fillId="0" borderId="2" xfId="0" applyNumberFormat="1" applyFont="1" applyFill="1" applyBorder="1" applyAlignment="1">
      <alignment horizontal="center" vertical="center" wrapText="1"/>
    </xf>
    <xf numFmtId="9" fontId="18" fillId="0" borderId="4" xfId="0" applyNumberFormat="1" applyFont="1" applyFill="1" applyBorder="1" applyAlignment="1">
      <alignment horizontal="center" vertical="center" wrapText="1"/>
    </xf>
    <xf numFmtId="9" fontId="18" fillId="0" borderId="3" xfId="0" applyNumberFormat="1" applyFont="1" applyFill="1" applyBorder="1" applyAlignment="1">
      <alignment horizontal="center" vertical="center" wrapText="1"/>
    </xf>
    <xf numFmtId="0" fontId="18" fillId="0" borderId="4" xfId="0" applyFont="1" applyFill="1" applyBorder="1" applyAlignment="1">
      <alignment horizontal="center" vertical="center" wrapText="1"/>
    </xf>
    <xf numFmtId="0" fontId="18" fillId="0" borderId="3" xfId="0" applyFont="1" applyFill="1" applyBorder="1" applyAlignment="1">
      <alignment horizontal="center" vertical="center" wrapText="1"/>
    </xf>
    <xf numFmtId="9" fontId="5" fillId="0" borderId="2" xfId="0" applyNumberFormat="1" applyFont="1" applyFill="1" applyBorder="1" applyAlignment="1">
      <alignment horizontal="center" vertical="center"/>
    </xf>
    <xf numFmtId="9" fontId="5" fillId="0" borderId="4" xfId="0" applyNumberFormat="1" applyFont="1" applyFill="1" applyBorder="1" applyAlignment="1">
      <alignment horizontal="center" vertical="center"/>
    </xf>
    <xf numFmtId="9" fontId="5" fillId="0" borderId="3" xfId="0" applyNumberFormat="1" applyFont="1" applyFill="1" applyBorder="1" applyAlignment="1">
      <alignment horizontal="center" vertical="center"/>
    </xf>
    <xf numFmtId="0" fontId="5" fillId="0" borderId="4" xfId="0" applyFont="1" applyFill="1" applyBorder="1" applyAlignment="1">
      <alignment horizontal="center" vertical="center"/>
    </xf>
    <xf numFmtId="0" fontId="5" fillId="0" borderId="3" xfId="0" applyFont="1" applyFill="1" applyBorder="1" applyAlignment="1">
      <alignment horizontal="center" vertical="center"/>
    </xf>
    <xf numFmtId="9" fontId="5" fillId="8" borderId="2" xfId="0" applyNumberFormat="1" applyFont="1" applyFill="1" applyBorder="1" applyAlignment="1">
      <alignment horizontal="center" vertical="center"/>
    </xf>
    <xf numFmtId="0" fontId="5" fillId="8" borderId="4" xfId="0" applyFont="1" applyFill="1" applyBorder="1" applyAlignment="1">
      <alignment horizontal="center" vertical="center"/>
    </xf>
    <xf numFmtId="0" fontId="5" fillId="8" borderId="76" xfId="0" applyFont="1" applyFill="1" applyBorder="1" applyAlignment="1">
      <alignment horizontal="center" vertical="center"/>
    </xf>
    <xf numFmtId="0" fontId="18" fillId="0" borderId="2" xfId="0" applyFont="1" applyFill="1" applyBorder="1" applyAlignment="1">
      <alignment horizontal="center" vertical="center"/>
    </xf>
    <xf numFmtId="0" fontId="10" fillId="0" borderId="2" xfId="1" applyNumberFormat="1" applyFont="1" applyFill="1" applyBorder="1" applyAlignment="1">
      <alignment horizontal="center" vertical="center"/>
    </xf>
    <xf numFmtId="0" fontId="10" fillId="0" borderId="3" xfId="1" applyNumberFormat="1" applyFont="1" applyFill="1" applyBorder="1" applyAlignment="1">
      <alignment horizontal="center" vertical="center"/>
    </xf>
    <xf numFmtId="9" fontId="10" fillId="0" borderId="2" xfId="1" applyFont="1" applyFill="1" applyBorder="1" applyAlignment="1">
      <alignment horizontal="center" vertical="center"/>
    </xf>
    <xf numFmtId="9" fontId="18" fillId="8" borderId="77" xfId="0" applyNumberFormat="1" applyFont="1" applyFill="1" applyBorder="1" applyAlignment="1">
      <alignment horizontal="center" vertical="center"/>
    </xf>
    <xf numFmtId="9" fontId="18" fillId="0" borderId="4" xfId="0" applyNumberFormat="1" applyFont="1" applyFill="1" applyBorder="1" applyAlignment="1">
      <alignment horizontal="center" vertical="center"/>
    </xf>
    <xf numFmtId="9" fontId="18" fillId="0" borderId="3" xfId="0" applyNumberFormat="1" applyFont="1" applyFill="1" applyBorder="1" applyAlignment="1">
      <alignment horizontal="center" vertical="center"/>
    </xf>
    <xf numFmtId="0" fontId="18" fillId="0" borderId="1" xfId="0" applyFont="1" applyFill="1" applyBorder="1" applyAlignment="1">
      <alignment horizontal="center" vertical="center" wrapText="1" readingOrder="1"/>
    </xf>
    <xf numFmtId="0" fontId="18" fillId="0" borderId="2" xfId="4" applyFont="1" applyFill="1" applyBorder="1" applyAlignment="1">
      <alignment horizontal="center" vertical="center"/>
    </xf>
    <xf numFmtId="0" fontId="48" fillId="0" borderId="1" xfId="0" applyFont="1" applyFill="1" applyBorder="1" applyAlignment="1">
      <alignment horizontal="center" vertical="center" wrapText="1"/>
    </xf>
    <xf numFmtId="0" fontId="0" fillId="22" borderId="1" xfId="0" applyFill="1" applyBorder="1" applyAlignment="1">
      <alignment horizontal="center"/>
    </xf>
    <xf numFmtId="0" fontId="18" fillId="0" borderId="1" xfId="0" applyFont="1" applyFill="1" applyBorder="1" applyAlignment="1">
      <alignment horizontal="center" vertical="center"/>
    </xf>
    <xf numFmtId="9" fontId="18" fillId="0" borderId="1" xfId="0" applyNumberFormat="1" applyFont="1" applyFill="1" applyBorder="1" applyAlignment="1">
      <alignment horizontal="center" vertical="center"/>
    </xf>
    <xf numFmtId="0" fontId="5" fillId="0" borderId="2" xfId="0" applyFont="1" applyFill="1" applyBorder="1" applyAlignment="1">
      <alignment horizontal="center" vertical="center" wrapText="1" readingOrder="1"/>
    </xf>
    <xf numFmtId="0" fontId="5" fillId="0" borderId="4" xfId="0" applyFont="1" applyFill="1" applyBorder="1" applyAlignment="1">
      <alignment horizontal="center" vertical="center" wrapText="1" readingOrder="1"/>
    </xf>
    <xf numFmtId="0" fontId="5" fillId="0" borderId="3" xfId="0" applyFont="1" applyFill="1" applyBorder="1" applyAlignment="1">
      <alignment horizontal="center" vertical="center" wrapText="1" readingOrder="1"/>
    </xf>
    <xf numFmtId="0" fontId="5" fillId="0" borderId="2"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2" xfId="0" applyFont="1" applyFill="1" applyBorder="1" applyAlignment="1">
      <alignment horizontal="center" vertical="center"/>
    </xf>
    <xf numFmtId="9" fontId="10" fillId="0" borderId="1" xfId="1" applyNumberFormat="1" applyFont="1" applyFill="1" applyBorder="1" applyAlignment="1">
      <alignment horizontal="center" vertical="center"/>
    </xf>
    <xf numFmtId="0" fontId="8" fillId="0" borderId="2"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18" fillId="0" borderId="2" xfId="4" applyFont="1" applyFill="1" applyBorder="1" applyAlignment="1">
      <alignment horizontal="center" vertical="center" wrapText="1" readingOrder="1"/>
    </xf>
    <xf numFmtId="0" fontId="18" fillId="0" borderId="4" xfId="4" applyFont="1" applyFill="1" applyBorder="1" applyAlignment="1">
      <alignment horizontal="center" vertical="center" wrapText="1" readingOrder="1"/>
    </xf>
    <xf numFmtId="0" fontId="18" fillId="0" borderId="2" xfId="4" applyFont="1" applyFill="1" applyBorder="1" applyAlignment="1">
      <alignment horizontal="center" vertical="center" wrapText="1"/>
    </xf>
    <xf numFmtId="0" fontId="18" fillId="0" borderId="3" xfId="4" applyFont="1" applyFill="1" applyBorder="1" applyAlignment="1">
      <alignment horizontal="center" vertical="center" wrapText="1" readingOrder="1"/>
    </xf>
    <xf numFmtId="0" fontId="2" fillId="0" borderId="2"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3" xfId="0" applyFont="1" applyFill="1" applyBorder="1" applyAlignment="1">
      <alignment horizontal="center" vertical="center" wrapText="1"/>
    </xf>
    <xf numFmtId="9" fontId="8" fillId="0" borderId="2" xfId="0" applyNumberFormat="1" applyFont="1" applyFill="1" applyBorder="1" applyAlignment="1">
      <alignment horizontal="center" vertical="center" wrapText="1"/>
    </xf>
    <xf numFmtId="10" fontId="2" fillId="0" borderId="2" xfId="0" applyNumberFormat="1" applyFont="1" applyFill="1" applyBorder="1" applyAlignment="1">
      <alignment horizontal="center" vertical="center" wrapText="1"/>
    </xf>
    <xf numFmtId="164" fontId="2" fillId="0" borderId="2" xfId="1" applyNumberFormat="1" applyFont="1" applyFill="1" applyBorder="1" applyAlignment="1">
      <alignment horizontal="center" vertical="center" wrapText="1"/>
    </xf>
    <xf numFmtId="164" fontId="2" fillId="0" borderId="4" xfId="1" applyNumberFormat="1" applyFont="1" applyFill="1" applyBorder="1" applyAlignment="1">
      <alignment horizontal="center" vertical="center" wrapText="1"/>
    </xf>
    <xf numFmtId="164" fontId="2" fillId="0" borderId="3" xfId="1" applyNumberFormat="1" applyFont="1" applyFill="1" applyBorder="1" applyAlignment="1">
      <alignment horizontal="center" vertical="center" wrapText="1"/>
    </xf>
    <xf numFmtId="0" fontId="44" fillId="0" borderId="7" xfId="0" applyFont="1" applyFill="1" applyBorder="1" applyAlignment="1">
      <alignment horizontal="center" vertical="center" wrapText="1"/>
    </xf>
    <xf numFmtId="0" fontId="44" fillId="0" borderId="14" xfId="0" applyFont="1" applyFill="1" applyBorder="1" applyAlignment="1">
      <alignment horizontal="center" vertical="center" wrapText="1"/>
    </xf>
    <xf numFmtId="0" fontId="44" fillId="0" borderId="8" xfId="0" applyFont="1" applyFill="1" applyBorder="1" applyAlignment="1">
      <alignment horizontal="center" vertical="center" wrapText="1"/>
    </xf>
    <xf numFmtId="0" fontId="44" fillId="0" borderId="5" xfId="0" applyFont="1" applyFill="1" applyBorder="1" applyAlignment="1">
      <alignment horizontal="center" vertical="center" wrapText="1"/>
    </xf>
    <xf numFmtId="0" fontId="44" fillId="0" borderId="9" xfId="0" applyFont="1" applyFill="1" applyBorder="1" applyAlignment="1">
      <alignment horizontal="center" vertical="center" wrapText="1"/>
    </xf>
    <xf numFmtId="0" fontId="44" fillId="0" borderId="15" xfId="0" applyFont="1" applyFill="1" applyBorder="1" applyAlignment="1">
      <alignment horizontal="center" vertical="center" wrapText="1"/>
    </xf>
    <xf numFmtId="1" fontId="42" fillId="0" borderId="1" xfId="0" applyNumberFormat="1" applyFont="1" applyBorder="1" applyAlignment="1">
      <alignment horizontal="center" vertical="center" wrapText="1"/>
    </xf>
    <xf numFmtId="9" fontId="42" fillId="0" borderId="1" xfId="1" applyFont="1" applyFill="1" applyBorder="1" applyAlignment="1">
      <alignment horizontal="center" vertical="center" wrapText="1"/>
    </xf>
    <xf numFmtId="164" fontId="42" fillId="0" borderId="1" xfId="1" applyNumberFormat="1" applyFont="1" applyFill="1" applyBorder="1" applyAlignment="1">
      <alignment horizontal="center" vertical="center" wrapText="1"/>
    </xf>
    <xf numFmtId="9" fontId="42" fillId="0" borderId="1" xfId="0" applyNumberFormat="1" applyFont="1" applyFill="1" applyBorder="1" applyAlignment="1">
      <alignment horizontal="center" vertical="center" wrapText="1"/>
    </xf>
    <xf numFmtId="0" fontId="42" fillId="0" borderId="1" xfId="0" applyFont="1" applyFill="1" applyBorder="1" applyAlignment="1">
      <alignment horizontal="center" vertical="center" wrapText="1"/>
    </xf>
    <xf numFmtId="0" fontId="42" fillId="9" borderId="1" xfId="0" applyFont="1" applyFill="1" applyBorder="1" applyAlignment="1">
      <alignment horizontal="center" vertical="center" wrapText="1"/>
    </xf>
    <xf numFmtId="9" fontId="42" fillId="12" borderId="1" xfId="1" applyFont="1" applyFill="1" applyBorder="1" applyAlignment="1">
      <alignment horizontal="center" vertical="center" wrapText="1"/>
    </xf>
    <xf numFmtId="9" fontId="42" fillId="9" borderId="1" xfId="0" applyNumberFormat="1" applyFont="1" applyFill="1" applyBorder="1" applyAlignment="1">
      <alignment horizontal="center" vertical="center" wrapText="1"/>
    </xf>
    <xf numFmtId="0" fontId="42" fillId="0" borderId="2" xfId="0" applyFont="1" applyBorder="1" applyAlignment="1">
      <alignment horizontal="center" vertical="top" wrapText="1"/>
    </xf>
    <xf numFmtId="0" fontId="42" fillId="0" borderId="3" xfId="0" applyFont="1" applyBorder="1" applyAlignment="1">
      <alignment horizontal="center" vertical="top" wrapText="1"/>
    </xf>
    <xf numFmtId="0" fontId="42" fillId="0" borderId="2" xfId="0" applyFont="1" applyBorder="1" applyAlignment="1">
      <alignment horizontal="center" vertical="center"/>
    </xf>
    <xf numFmtId="0" fontId="42" fillId="0" borderId="3" xfId="0" applyFont="1" applyBorder="1" applyAlignment="1">
      <alignment horizontal="center" vertical="center"/>
    </xf>
    <xf numFmtId="9" fontId="42" fillId="0" borderId="2" xfId="0" applyNumberFormat="1" applyFont="1" applyBorder="1" applyAlignment="1">
      <alignment horizontal="center" vertical="center" wrapText="1"/>
    </xf>
    <xf numFmtId="9" fontId="42" fillId="0" borderId="3" xfId="0" applyNumberFormat="1" applyFont="1" applyBorder="1" applyAlignment="1">
      <alignment horizontal="center" vertical="center" wrapText="1"/>
    </xf>
    <xf numFmtId="1" fontId="42" fillId="0" borderId="1" xfId="1" applyNumberFormat="1" applyFont="1" applyBorder="1" applyAlignment="1">
      <alignment horizontal="center" vertical="center" wrapText="1"/>
    </xf>
    <xf numFmtId="2" fontId="42" fillId="0" borderId="1" xfId="8" applyNumberFormat="1" applyFont="1" applyBorder="1" applyAlignment="1">
      <alignment horizontal="center" vertical="center" wrapText="1"/>
    </xf>
    <xf numFmtId="0" fontId="43" fillId="0" borderId="1" xfId="0" applyFont="1" applyFill="1" applyBorder="1" applyAlignment="1">
      <alignment horizontal="center" vertical="center" wrapText="1"/>
    </xf>
    <xf numFmtId="9" fontId="43"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2" fontId="42" fillId="0" borderId="2" xfId="1" applyNumberFormat="1" applyFont="1" applyBorder="1" applyAlignment="1">
      <alignment horizontal="center" vertical="center" wrapText="1"/>
    </xf>
    <xf numFmtId="2" fontId="42" fillId="0" borderId="4" xfId="1" applyNumberFormat="1" applyFont="1" applyBorder="1" applyAlignment="1">
      <alignment horizontal="center" vertical="center" wrapText="1"/>
    </xf>
    <xf numFmtId="9" fontId="42" fillId="0" borderId="2" xfId="1" applyFont="1" applyBorder="1" applyAlignment="1">
      <alignment horizontal="center" vertical="center" wrapText="1"/>
    </xf>
    <xf numFmtId="9" fontId="42" fillId="0" borderId="4" xfId="1" applyFont="1" applyBorder="1" applyAlignment="1">
      <alignment horizontal="center" vertical="center" wrapText="1"/>
    </xf>
    <xf numFmtId="1" fontId="42" fillId="0" borderId="1" xfId="8" applyNumberFormat="1" applyFont="1" applyBorder="1" applyAlignment="1">
      <alignment horizontal="center" vertical="center" wrapText="1"/>
    </xf>
    <xf numFmtId="0" fontId="26" fillId="5" borderId="1" xfId="0" applyFont="1" applyFill="1" applyBorder="1" applyAlignment="1">
      <alignment horizontal="center" vertical="center" textRotation="90" wrapText="1"/>
    </xf>
    <xf numFmtId="0" fontId="8" fillId="2"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26" fillId="0" borderId="1" xfId="0" applyFont="1" applyBorder="1" applyAlignment="1">
      <alignment wrapText="1"/>
    </xf>
    <xf numFmtId="9" fontId="42" fillId="9" borderId="1" xfId="1" applyFont="1" applyFill="1" applyBorder="1" applyAlignment="1">
      <alignment horizontal="center" vertical="center" wrapText="1"/>
    </xf>
    <xf numFmtId="164" fontId="44" fillId="0" borderId="1" xfId="1" applyNumberFormat="1" applyFont="1" applyFill="1" applyBorder="1" applyAlignment="1">
      <alignment horizontal="center" vertical="center" wrapText="1"/>
    </xf>
    <xf numFmtId="9" fontId="5" fillId="0" borderId="2" xfId="0" applyNumberFormat="1" applyFont="1" applyFill="1" applyBorder="1" applyAlignment="1">
      <alignment horizontal="center" vertical="center" wrapText="1"/>
    </xf>
    <xf numFmtId="9" fontId="10" fillId="0" borderId="2" xfId="0" applyNumberFormat="1" applyFont="1" applyBorder="1" applyAlignment="1">
      <alignment horizontal="center" vertical="center" wrapText="1"/>
    </xf>
    <xf numFmtId="0" fontId="10" fillId="0" borderId="3" xfId="0" applyFont="1" applyBorder="1" applyAlignment="1">
      <alignment horizontal="center" vertical="center" wrapText="1"/>
    </xf>
    <xf numFmtId="9" fontId="10" fillId="0" borderId="17" xfId="0" applyNumberFormat="1" applyFont="1" applyBorder="1" applyAlignment="1">
      <alignment horizontal="center" vertical="center" wrapText="1"/>
    </xf>
    <xf numFmtId="0" fontId="10" fillId="0" borderId="63" xfId="0" applyFont="1" applyBorder="1" applyAlignment="1">
      <alignment horizontal="center" vertical="center" wrapText="1"/>
    </xf>
    <xf numFmtId="9" fontId="10" fillId="8" borderId="2" xfId="0" applyNumberFormat="1" applyFont="1" applyFill="1" applyBorder="1" applyAlignment="1">
      <alignment horizontal="center" vertical="center" wrapText="1"/>
    </xf>
    <xf numFmtId="0" fontId="10" fillId="8" borderId="4"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10" fillId="8" borderId="3"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0" fillId="0" borderId="1" xfId="0" applyFont="1" applyBorder="1" applyAlignment="1">
      <alignment horizontal="center" vertical="center" wrapText="1"/>
    </xf>
    <xf numFmtId="0" fontId="0" fillId="8" borderId="1" xfId="0" applyFill="1" applyBorder="1" applyAlignment="1">
      <alignment horizontal="center"/>
    </xf>
    <xf numFmtId="0" fontId="9" fillId="0" borderId="1" xfId="0" applyFont="1" applyFill="1" applyBorder="1" applyAlignment="1">
      <alignment horizontal="center" vertical="center" wrapText="1"/>
    </xf>
    <xf numFmtId="0" fontId="5" fillId="0" borderId="1" xfId="3" applyFont="1" applyBorder="1" applyAlignment="1">
      <alignment horizontal="center" vertical="center" wrapText="1"/>
    </xf>
    <xf numFmtId="9" fontId="10" fillId="0" borderId="1" xfId="0" applyNumberFormat="1" applyFont="1" applyBorder="1" applyAlignment="1">
      <alignment horizontal="center" vertical="center" wrapText="1"/>
    </xf>
    <xf numFmtId="0" fontId="5" fillId="0" borderId="1" xfId="0" applyFont="1" applyFill="1" applyBorder="1" applyAlignment="1">
      <alignment horizontal="center" vertical="center" wrapText="1"/>
    </xf>
    <xf numFmtId="10" fontId="5" fillId="0" borderId="1" xfId="0" applyNumberFormat="1" applyFont="1" applyFill="1" applyBorder="1" applyAlignment="1">
      <alignment horizontal="center" vertical="center" wrapText="1"/>
    </xf>
    <xf numFmtId="9" fontId="5" fillId="0" borderId="7" xfId="0" applyNumberFormat="1"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9" xfId="0" applyFont="1" applyFill="1" applyBorder="1" applyAlignment="1">
      <alignment horizontal="center" vertical="center" wrapText="1"/>
    </xf>
    <xf numFmtId="9" fontId="5" fillId="8" borderId="2" xfId="0" applyNumberFormat="1" applyFont="1" applyFill="1" applyBorder="1" applyAlignment="1">
      <alignment horizontal="center" vertical="center" wrapText="1"/>
    </xf>
    <xf numFmtId="0" fontId="5" fillId="8" borderId="4" xfId="0" applyFont="1" applyFill="1" applyBorder="1" applyAlignment="1">
      <alignment horizontal="center" vertical="center" wrapText="1"/>
    </xf>
    <xf numFmtId="0" fontId="5" fillId="8" borderId="3" xfId="0" applyFont="1" applyFill="1" applyBorder="1" applyAlignment="1">
      <alignment horizontal="center" vertical="center" wrapText="1"/>
    </xf>
    <xf numFmtId="9" fontId="5" fillId="0" borderId="1" xfId="0" applyNumberFormat="1" applyFont="1" applyFill="1" applyBorder="1" applyAlignment="1">
      <alignment horizontal="center" vertical="center" wrapText="1"/>
    </xf>
    <xf numFmtId="9" fontId="9" fillId="0" borderId="2" xfId="0" applyNumberFormat="1" applyFont="1" applyFill="1" applyBorder="1" applyAlignment="1">
      <alignment horizontal="center" vertical="center" wrapText="1"/>
    </xf>
    <xf numFmtId="9" fontId="10" fillId="0" borderId="1" xfId="0" applyNumberFormat="1" applyFont="1" applyFill="1" applyBorder="1" applyAlignment="1">
      <alignment horizontal="center" vertical="center"/>
    </xf>
    <xf numFmtId="0" fontId="10" fillId="0" borderId="1" xfId="0" applyFont="1" applyFill="1" applyBorder="1" applyAlignment="1">
      <alignment horizontal="center" vertical="center"/>
    </xf>
    <xf numFmtId="9" fontId="10" fillId="0" borderId="2" xfId="1" applyFont="1" applyFill="1" applyBorder="1" applyAlignment="1">
      <alignment horizontal="center" vertical="center" wrapText="1"/>
    </xf>
    <xf numFmtId="0" fontId="10" fillId="0" borderId="4" xfId="1" applyNumberFormat="1" applyFont="1" applyFill="1" applyBorder="1" applyAlignment="1">
      <alignment horizontal="center" vertical="center" wrapText="1"/>
    </xf>
    <xf numFmtId="0" fontId="10" fillId="0" borderId="3" xfId="1" applyNumberFormat="1" applyFont="1" applyFill="1" applyBorder="1" applyAlignment="1">
      <alignment horizontal="center" vertical="center" wrapText="1"/>
    </xf>
    <xf numFmtId="164" fontId="10" fillId="0" borderId="2" xfId="0" applyNumberFormat="1" applyFont="1" applyFill="1" applyBorder="1" applyAlignment="1">
      <alignment horizontal="center" vertical="center"/>
    </xf>
    <xf numFmtId="0" fontId="10" fillId="0" borderId="4" xfId="0" applyFont="1" applyFill="1" applyBorder="1" applyAlignment="1">
      <alignment horizontal="center" vertical="center"/>
    </xf>
    <xf numFmtId="0" fontId="10" fillId="0" borderId="3" xfId="0" applyFont="1" applyFill="1" applyBorder="1" applyAlignment="1">
      <alignment horizontal="center" vertical="center"/>
    </xf>
    <xf numFmtId="10" fontId="10" fillId="0" borderId="2" xfId="0" applyNumberFormat="1" applyFont="1" applyFill="1" applyBorder="1" applyAlignment="1">
      <alignment horizontal="center" vertical="center"/>
    </xf>
    <xf numFmtId="9" fontId="10" fillId="0" borderId="7" xfId="0" applyNumberFormat="1" applyFont="1" applyFill="1" applyBorder="1" applyAlignment="1">
      <alignment horizontal="center" vertical="center"/>
    </xf>
    <xf numFmtId="0" fontId="10" fillId="0" borderId="8" xfId="0" applyFont="1" applyFill="1" applyBorder="1" applyAlignment="1">
      <alignment horizontal="center" vertical="center"/>
    </xf>
    <xf numFmtId="0" fontId="10" fillId="0" borderId="9" xfId="0" applyFont="1" applyFill="1" applyBorder="1" applyAlignment="1">
      <alignment horizontal="center" vertical="center"/>
    </xf>
    <xf numFmtId="9" fontId="10" fillId="8" borderId="2" xfId="0" applyNumberFormat="1" applyFont="1" applyFill="1" applyBorder="1" applyAlignment="1">
      <alignment horizontal="center" vertical="center"/>
    </xf>
    <xf numFmtId="0" fontId="10" fillId="8" borderId="4" xfId="0" applyFont="1" applyFill="1" applyBorder="1" applyAlignment="1">
      <alignment horizontal="center" vertical="center"/>
    </xf>
    <xf numFmtId="0" fontId="10" fillId="8" borderId="3" xfId="0" applyFont="1" applyFill="1" applyBorder="1" applyAlignment="1">
      <alignment horizontal="center" vertical="center"/>
    </xf>
    <xf numFmtId="0" fontId="5" fillId="0" borderId="1" xfId="0" applyFont="1" applyFill="1" applyBorder="1" applyAlignment="1">
      <alignment horizontal="center" vertical="center"/>
    </xf>
    <xf numFmtId="164" fontId="5" fillId="0" borderId="1" xfId="0" applyNumberFormat="1" applyFont="1" applyFill="1" applyBorder="1" applyAlignment="1">
      <alignment horizontal="center" vertical="center"/>
    </xf>
    <xf numFmtId="9" fontId="10" fillId="0" borderId="2" xfId="0" applyNumberFormat="1" applyFont="1" applyFill="1" applyBorder="1" applyAlignment="1">
      <alignment horizontal="center" vertical="center"/>
    </xf>
    <xf numFmtId="9" fontId="10" fillId="0" borderId="4" xfId="0" applyNumberFormat="1" applyFont="1" applyFill="1" applyBorder="1" applyAlignment="1">
      <alignment horizontal="center" vertical="center"/>
    </xf>
    <xf numFmtId="9" fontId="10" fillId="0" borderId="3" xfId="0" applyNumberFormat="1" applyFont="1" applyFill="1" applyBorder="1" applyAlignment="1">
      <alignment horizontal="center" vertical="center"/>
    </xf>
    <xf numFmtId="9" fontId="10" fillId="8" borderId="4" xfId="0" applyNumberFormat="1" applyFont="1" applyFill="1" applyBorder="1" applyAlignment="1">
      <alignment horizontal="center" vertical="center"/>
    </xf>
    <xf numFmtId="9" fontId="10" fillId="8" borderId="3" xfId="0" applyNumberFormat="1" applyFont="1" applyFill="1" applyBorder="1" applyAlignment="1">
      <alignment horizontal="center" vertical="center"/>
    </xf>
    <xf numFmtId="9" fontId="5" fillId="0" borderId="1" xfId="0" applyNumberFormat="1" applyFont="1" applyFill="1" applyBorder="1" applyAlignment="1">
      <alignment horizontal="center" vertical="center"/>
    </xf>
    <xf numFmtId="9" fontId="10" fillId="0" borderId="4" xfId="1" applyFont="1" applyFill="1" applyBorder="1" applyAlignment="1">
      <alignment horizontal="center" vertical="center" wrapText="1"/>
    </xf>
    <xf numFmtId="9" fontId="10" fillId="0" borderId="3" xfId="1" applyFont="1" applyFill="1" applyBorder="1" applyAlignment="1">
      <alignment horizontal="center" vertical="center" wrapText="1"/>
    </xf>
    <xf numFmtId="164" fontId="10" fillId="11" borderId="2" xfId="1" applyNumberFormat="1" applyFont="1" applyFill="1" applyBorder="1" applyAlignment="1">
      <alignment horizontal="center" vertical="center" wrapText="1"/>
    </xf>
    <xf numFmtId="164" fontId="10" fillId="11" borderId="3" xfId="1" applyNumberFormat="1" applyFont="1" applyFill="1" applyBorder="1" applyAlignment="1">
      <alignment horizontal="center" vertical="center" wrapText="1"/>
    </xf>
    <xf numFmtId="9" fontId="18" fillId="11" borderId="1" xfId="0" applyNumberFormat="1" applyFont="1" applyFill="1" applyBorder="1" applyAlignment="1">
      <alignment horizontal="center" vertical="center" wrapText="1"/>
    </xf>
    <xf numFmtId="0" fontId="18" fillId="11" borderId="1" xfId="0" applyFont="1" applyFill="1" applyBorder="1" applyAlignment="1">
      <alignment horizontal="center" vertical="center" wrapText="1"/>
    </xf>
    <xf numFmtId="10" fontId="9" fillId="0" borderId="1" xfId="1" applyNumberFormat="1" applyFont="1" applyFill="1" applyBorder="1" applyAlignment="1">
      <alignment horizontal="center" vertical="center" wrapText="1"/>
    </xf>
    <xf numFmtId="0" fontId="10" fillId="11" borderId="1" xfId="0" applyFont="1" applyFill="1" applyBorder="1" applyAlignment="1">
      <alignment horizontal="center" vertical="center" wrapText="1"/>
    </xf>
    <xf numFmtId="0" fontId="9" fillId="11" borderId="1" xfId="0" applyFont="1" applyFill="1" applyBorder="1" applyAlignment="1">
      <alignment horizontal="center" vertical="center" wrapText="1"/>
    </xf>
    <xf numFmtId="0" fontId="5" fillId="11" borderId="39" xfId="0" applyFont="1" applyFill="1" applyBorder="1" applyAlignment="1">
      <alignment horizontal="center" vertical="center" wrapText="1"/>
    </xf>
    <xf numFmtId="0" fontId="5" fillId="11" borderId="1" xfId="0" applyFont="1" applyFill="1" applyBorder="1" applyAlignment="1">
      <alignment horizontal="center" vertical="center" wrapText="1"/>
    </xf>
    <xf numFmtId="9" fontId="10" fillId="4" borderId="1" xfId="0" applyNumberFormat="1" applyFont="1" applyFill="1" applyBorder="1" applyAlignment="1">
      <alignment horizontal="center" vertical="center"/>
    </xf>
    <xf numFmtId="9" fontId="10" fillId="4" borderId="1" xfId="1" applyNumberFormat="1" applyFont="1" applyFill="1" applyBorder="1" applyAlignment="1">
      <alignment horizontal="center" vertical="center" wrapText="1"/>
    </xf>
    <xf numFmtId="0" fontId="10" fillId="4" borderId="1" xfId="0" applyFont="1" applyFill="1" applyBorder="1" applyAlignment="1">
      <alignment horizontal="center" vertical="center"/>
    </xf>
    <xf numFmtId="164" fontId="10" fillId="8" borderId="2" xfId="0" applyNumberFormat="1" applyFont="1" applyFill="1" applyBorder="1" applyAlignment="1">
      <alignment horizontal="center" vertical="center"/>
    </xf>
    <xf numFmtId="164" fontId="10" fillId="8" borderId="3" xfId="0" applyNumberFormat="1" applyFont="1" applyFill="1" applyBorder="1" applyAlignment="1">
      <alignment horizontal="center" vertical="center"/>
    </xf>
    <xf numFmtId="9" fontId="10" fillId="11" borderId="1" xfId="1" applyNumberFormat="1" applyFont="1" applyFill="1" applyBorder="1" applyAlignment="1">
      <alignment horizontal="center" vertical="center" wrapText="1"/>
    </xf>
    <xf numFmtId="9" fontId="10" fillId="11" borderId="2" xfId="0" applyNumberFormat="1" applyFont="1" applyFill="1" applyBorder="1" applyAlignment="1">
      <alignment horizontal="center" vertical="center"/>
    </xf>
    <xf numFmtId="0" fontId="10" fillId="11" borderId="3" xfId="0" applyFont="1" applyFill="1" applyBorder="1" applyAlignment="1">
      <alignment horizontal="center" vertical="center"/>
    </xf>
    <xf numFmtId="9" fontId="10" fillId="11" borderId="1" xfId="0" applyNumberFormat="1" applyFont="1" applyFill="1" applyBorder="1" applyAlignment="1">
      <alignment horizontal="center" vertical="center"/>
    </xf>
    <xf numFmtId="0" fontId="10" fillId="11" borderId="39" xfId="0" applyFont="1" applyFill="1" applyBorder="1" applyAlignment="1">
      <alignment horizontal="center" vertical="center"/>
    </xf>
    <xf numFmtId="0" fontId="10" fillId="11" borderId="1" xfId="0" applyFont="1" applyFill="1" applyBorder="1" applyAlignment="1">
      <alignment horizontal="center" vertical="center"/>
    </xf>
    <xf numFmtId="9" fontId="5" fillId="11" borderId="39" xfId="0" applyNumberFormat="1" applyFont="1" applyFill="1" applyBorder="1" applyAlignment="1">
      <alignment horizontal="center" vertical="center" wrapText="1"/>
    </xf>
    <xf numFmtId="9" fontId="5" fillId="11" borderId="59" xfId="0" applyNumberFormat="1" applyFont="1" applyFill="1" applyBorder="1" applyAlignment="1">
      <alignment horizontal="center" vertical="center" wrapText="1"/>
    </xf>
    <xf numFmtId="0" fontId="5" fillId="11" borderId="17" xfId="0" applyFont="1" applyFill="1" applyBorder="1" applyAlignment="1">
      <alignment horizontal="center" vertical="center" wrapText="1"/>
    </xf>
    <xf numFmtId="0" fontId="10" fillId="15" borderId="1" xfId="0" applyFont="1" applyFill="1" applyBorder="1" applyAlignment="1">
      <alignment horizontal="center" vertical="center" wrapText="1"/>
    </xf>
    <xf numFmtId="0" fontId="38" fillId="4" borderId="1" xfId="0" applyFont="1" applyFill="1" applyBorder="1" applyAlignment="1">
      <alignment horizontal="center" vertical="center" wrapText="1"/>
    </xf>
    <xf numFmtId="0" fontId="10" fillId="4" borderId="1" xfId="0" applyFont="1" applyFill="1" applyBorder="1" applyAlignment="1">
      <alignment horizontal="center" vertical="center" wrapText="1"/>
    </xf>
    <xf numFmtId="0" fontId="9" fillId="4" borderId="1" xfId="0" applyFont="1" applyFill="1" applyBorder="1" applyAlignment="1">
      <alignment horizontal="center" vertical="center" wrapText="1"/>
    </xf>
    <xf numFmtId="0" fontId="5" fillId="4" borderId="1" xfId="0" applyFont="1" applyFill="1" applyBorder="1" applyAlignment="1">
      <alignment horizontal="center" vertical="center" wrapText="1"/>
    </xf>
    <xf numFmtId="9" fontId="10" fillId="4" borderId="1" xfId="0" applyNumberFormat="1" applyFont="1" applyFill="1" applyBorder="1" applyAlignment="1">
      <alignment horizontal="center" vertical="center" wrapText="1"/>
    </xf>
    <xf numFmtId="10" fontId="10" fillId="15" borderId="1" xfId="0" applyNumberFormat="1" applyFont="1" applyFill="1" applyBorder="1" applyAlignment="1">
      <alignment horizontal="center" vertical="center"/>
    </xf>
    <xf numFmtId="0" fontId="10" fillId="15" borderId="1" xfId="0" applyFont="1" applyFill="1" applyBorder="1" applyAlignment="1">
      <alignment horizontal="center" vertical="center"/>
    </xf>
    <xf numFmtId="9" fontId="10" fillId="15" borderId="1" xfId="0" applyNumberFormat="1" applyFont="1" applyFill="1" applyBorder="1" applyAlignment="1">
      <alignment horizontal="center" vertical="center"/>
    </xf>
    <xf numFmtId="164" fontId="10" fillId="15" borderId="1" xfId="0" applyNumberFormat="1" applyFont="1" applyFill="1" applyBorder="1" applyAlignment="1">
      <alignment horizontal="center" vertical="center"/>
    </xf>
    <xf numFmtId="9" fontId="10" fillId="12" borderId="1" xfId="0" applyNumberFormat="1" applyFont="1" applyFill="1" applyBorder="1" applyAlignment="1">
      <alignment horizontal="center" vertical="center"/>
    </xf>
    <xf numFmtId="9" fontId="5" fillId="15" borderId="1" xfId="0" applyNumberFormat="1" applyFont="1" applyFill="1" applyBorder="1" applyAlignment="1">
      <alignment horizontal="center" vertical="center" wrapText="1"/>
    </xf>
    <xf numFmtId="0" fontId="5" fillId="15" borderId="1" xfId="0" applyFont="1" applyFill="1" applyBorder="1" applyAlignment="1">
      <alignment horizontal="center" vertical="center" wrapText="1"/>
    </xf>
    <xf numFmtId="9" fontId="10" fillId="15" borderId="1" xfId="1" applyNumberFormat="1" applyFont="1" applyFill="1" applyBorder="1" applyAlignment="1">
      <alignment horizontal="center" vertical="center" wrapText="1"/>
    </xf>
    <xf numFmtId="9" fontId="10" fillId="8" borderId="1" xfId="0" applyNumberFormat="1" applyFont="1" applyFill="1" applyBorder="1" applyAlignment="1">
      <alignment horizontal="center" vertical="center"/>
    </xf>
    <xf numFmtId="0" fontId="4" fillId="4" borderId="1" xfId="3" applyFill="1" applyBorder="1" applyAlignment="1">
      <alignment horizontal="center" vertical="center" wrapText="1"/>
    </xf>
    <xf numFmtId="9" fontId="5" fillId="8" borderId="1" xfId="0" applyNumberFormat="1" applyFont="1" applyFill="1" applyBorder="1" applyAlignment="1">
      <alignment horizontal="center" vertical="center" wrapText="1"/>
    </xf>
    <xf numFmtId="9" fontId="10" fillId="14" borderId="2" xfId="0" applyNumberFormat="1" applyFont="1" applyFill="1" applyBorder="1" applyAlignment="1">
      <alignment horizontal="center" vertical="center" wrapText="1"/>
    </xf>
    <xf numFmtId="9" fontId="10" fillId="14" borderId="3" xfId="0" applyNumberFormat="1" applyFont="1" applyFill="1" applyBorder="1" applyAlignment="1">
      <alignment horizontal="center" vertical="center" wrapText="1"/>
    </xf>
    <xf numFmtId="0" fontId="12" fillId="15" borderId="1" xfId="0" applyFont="1" applyFill="1" applyBorder="1" applyAlignment="1">
      <alignment horizontal="center" vertical="center" wrapText="1"/>
    </xf>
    <xf numFmtId="10" fontId="10" fillId="14" borderId="1" xfId="0" applyNumberFormat="1" applyFont="1" applyFill="1" applyBorder="1" applyAlignment="1">
      <alignment horizontal="center" vertical="center" wrapText="1"/>
    </xf>
    <xf numFmtId="0" fontId="10" fillId="14" borderId="1" xfId="0" applyFont="1" applyFill="1" applyBorder="1" applyAlignment="1">
      <alignment horizontal="center" vertical="center" wrapText="1"/>
    </xf>
    <xf numFmtId="164" fontId="10" fillId="14" borderId="2" xfId="0" applyNumberFormat="1" applyFont="1" applyFill="1" applyBorder="1" applyAlignment="1">
      <alignment horizontal="center" vertical="center" wrapText="1"/>
    </xf>
    <xf numFmtId="164" fontId="10" fillId="14" borderId="3" xfId="0" applyNumberFormat="1" applyFont="1" applyFill="1" applyBorder="1" applyAlignment="1">
      <alignment horizontal="center" vertical="center" wrapText="1"/>
    </xf>
    <xf numFmtId="0" fontId="2" fillId="14" borderId="1" xfId="0" applyFont="1" applyFill="1" applyBorder="1" applyAlignment="1">
      <alignment horizontal="center" vertical="center" wrapText="1"/>
    </xf>
    <xf numFmtId="0" fontId="5" fillId="14" borderId="1" xfId="0" applyFont="1" applyFill="1" applyBorder="1" applyAlignment="1">
      <alignment horizontal="center" vertical="center" wrapText="1"/>
    </xf>
    <xf numFmtId="1" fontId="10" fillId="14" borderId="1" xfId="1" applyNumberFormat="1" applyFont="1" applyFill="1" applyBorder="1" applyAlignment="1">
      <alignment horizontal="center" vertical="center" wrapText="1"/>
    </xf>
    <xf numFmtId="10" fontId="5" fillId="14" borderId="1" xfId="0" applyNumberFormat="1" applyFont="1" applyFill="1" applyBorder="1" applyAlignment="1">
      <alignment horizontal="center" vertical="center"/>
    </xf>
    <xf numFmtId="0" fontId="5" fillId="14" borderId="1" xfId="3" applyFont="1" applyFill="1" applyBorder="1" applyAlignment="1">
      <alignment horizontal="center" vertical="center" wrapText="1"/>
    </xf>
    <xf numFmtId="9" fontId="10" fillId="14" borderId="1" xfId="0" applyNumberFormat="1" applyFont="1" applyFill="1" applyBorder="1" applyAlignment="1">
      <alignment horizontal="center" vertical="center" wrapText="1"/>
    </xf>
    <xf numFmtId="16" fontId="12" fillId="15" borderId="1" xfId="0" applyNumberFormat="1" applyFont="1" applyFill="1" applyBorder="1" applyAlignment="1">
      <alignment horizontal="center" vertical="center" wrapText="1"/>
    </xf>
    <xf numFmtId="0" fontId="12" fillId="15" borderId="1" xfId="0" applyFont="1" applyFill="1" applyBorder="1" applyAlignment="1">
      <alignment horizontal="center" vertical="center"/>
    </xf>
    <xf numFmtId="9" fontId="12" fillId="15" borderId="1" xfId="0" applyNumberFormat="1" applyFont="1" applyFill="1" applyBorder="1" applyAlignment="1">
      <alignment horizontal="center" vertical="center"/>
    </xf>
    <xf numFmtId="9" fontId="10" fillId="8" borderId="3" xfId="0" applyNumberFormat="1" applyFont="1" applyFill="1" applyBorder="1" applyAlignment="1">
      <alignment horizontal="center" vertical="center" wrapText="1"/>
    </xf>
    <xf numFmtId="0" fontId="9" fillId="15" borderId="1" xfId="0" applyFont="1" applyFill="1" applyBorder="1" applyAlignment="1">
      <alignment horizontal="center" vertical="center" wrapText="1"/>
    </xf>
    <xf numFmtId="164" fontId="10" fillId="15" borderId="1" xfId="1" applyNumberFormat="1" applyFont="1" applyFill="1" applyBorder="1" applyAlignment="1">
      <alignment horizontal="center" vertical="center" wrapText="1"/>
    </xf>
    <xf numFmtId="9" fontId="12" fillId="15" borderId="1" xfId="0" applyNumberFormat="1" applyFont="1" applyFill="1" applyBorder="1" applyAlignment="1">
      <alignment horizontal="center" vertical="center" wrapText="1"/>
    </xf>
    <xf numFmtId="9" fontId="5" fillId="14" borderId="1" xfId="0" applyNumberFormat="1" applyFont="1" applyFill="1" applyBorder="1" applyAlignment="1">
      <alignment horizontal="center" vertical="center" wrapText="1"/>
    </xf>
    <xf numFmtId="164" fontId="10" fillId="0" borderId="2" xfId="1" applyNumberFormat="1" applyFont="1" applyFill="1" applyBorder="1" applyAlignment="1">
      <alignment horizontal="center" vertical="center" wrapText="1"/>
    </xf>
    <xf numFmtId="164" fontId="10" fillId="0" borderId="3" xfId="1" applyNumberFormat="1" applyFont="1" applyFill="1" applyBorder="1" applyAlignment="1">
      <alignment horizontal="center" vertical="center" wrapText="1"/>
    </xf>
    <xf numFmtId="164" fontId="10" fillId="0" borderId="4" xfId="1" applyNumberFormat="1" applyFont="1" applyFill="1" applyBorder="1" applyAlignment="1">
      <alignment horizontal="center" vertical="center" wrapText="1"/>
    </xf>
    <xf numFmtId="9" fontId="5" fillId="14" borderId="2" xfId="0" applyNumberFormat="1" applyFont="1" applyFill="1" applyBorder="1" applyAlignment="1">
      <alignment horizontal="center" vertical="center" wrapText="1"/>
    </xf>
    <xf numFmtId="9" fontId="5" fillId="14" borderId="4" xfId="0" applyNumberFormat="1" applyFont="1" applyFill="1" applyBorder="1" applyAlignment="1">
      <alignment horizontal="center" vertical="center" wrapText="1"/>
    </xf>
    <xf numFmtId="9" fontId="5" fillId="14" borderId="3" xfId="0" applyNumberFormat="1" applyFont="1" applyFill="1" applyBorder="1" applyAlignment="1">
      <alignment horizontal="center" vertical="center" wrapText="1"/>
    </xf>
    <xf numFmtId="10" fontId="10" fillId="14" borderId="2" xfId="1" applyNumberFormat="1" applyFont="1" applyFill="1" applyBorder="1" applyAlignment="1">
      <alignment horizontal="center" vertical="center" wrapText="1"/>
    </xf>
    <xf numFmtId="10" fontId="10" fillId="14" borderId="4" xfId="1" applyNumberFormat="1" applyFont="1" applyFill="1" applyBorder="1" applyAlignment="1">
      <alignment horizontal="center" vertical="center" wrapText="1"/>
    </xf>
    <xf numFmtId="10" fontId="10" fillId="14" borderId="3" xfId="1" applyNumberFormat="1" applyFont="1" applyFill="1" applyBorder="1" applyAlignment="1">
      <alignment horizontal="center" vertical="center" wrapText="1"/>
    </xf>
    <xf numFmtId="9" fontId="10" fillId="8" borderId="2" xfId="1" applyFont="1" applyFill="1" applyBorder="1" applyAlignment="1">
      <alignment horizontal="center" vertical="center" wrapText="1"/>
    </xf>
    <xf numFmtId="9" fontId="10" fillId="8" borderId="4" xfId="1" applyFont="1" applyFill="1" applyBorder="1" applyAlignment="1">
      <alignment horizontal="center" vertical="center" wrapText="1"/>
    </xf>
    <xf numFmtId="9" fontId="10" fillId="8" borderId="3" xfId="1" applyFont="1" applyFill="1" applyBorder="1" applyAlignment="1">
      <alignment horizontal="center" vertical="center" wrapText="1"/>
    </xf>
    <xf numFmtId="10" fontId="10" fillId="14" borderId="2" xfId="0" applyNumberFormat="1" applyFont="1" applyFill="1" applyBorder="1" applyAlignment="1">
      <alignment horizontal="center" vertical="center"/>
    </xf>
    <xf numFmtId="10" fontId="10" fillId="14" borderId="4" xfId="0" applyNumberFormat="1" applyFont="1" applyFill="1" applyBorder="1" applyAlignment="1">
      <alignment horizontal="center" vertical="center"/>
    </xf>
    <xf numFmtId="10" fontId="10" fillId="14" borderId="3" xfId="0" applyNumberFormat="1" applyFont="1" applyFill="1" applyBorder="1" applyAlignment="1">
      <alignment horizontal="center" vertical="center"/>
    </xf>
    <xf numFmtId="9" fontId="10" fillId="8" borderId="1" xfId="0" applyNumberFormat="1" applyFont="1" applyFill="1" applyBorder="1" applyAlignment="1">
      <alignment horizontal="center" vertical="center" wrapText="1"/>
    </xf>
    <xf numFmtId="0" fontId="10" fillId="14" borderId="1" xfId="0" applyFont="1" applyFill="1" applyBorder="1" applyAlignment="1">
      <alignment horizontal="center" vertical="center"/>
    </xf>
    <xf numFmtId="9" fontId="5" fillId="14" borderId="1" xfId="0" applyNumberFormat="1" applyFont="1" applyFill="1" applyBorder="1" applyAlignment="1">
      <alignment horizontal="center" vertical="center"/>
    </xf>
    <xf numFmtId="0" fontId="5" fillId="14" borderId="1" xfId="0" applyFont="1" applyFill="1" applyBorder="1" applyAlignment="1">
      <alignment horizontal="center" vertical="center"/>
    </xf>
    <xf numFmtId="0" fontId="18" fillId="4" borderId="1" xfId="0" applyFont="1" applyFill="1" applyBorder="1" applyAlignment="1">
      <alignment horizontal="center" vertical="center"/>
    </xf>
    <xf numFmtId="0" fontId="18" fillId="4" borderId="1" xfId="2" applyFont="1" applyFill="1" applyBorder="1" applyAlignment="1">
      <alignment horizontal="center" vertical="center" wrapText="1"/>
    </xf>
    <xf numFmtId="0" fontId="18" fillId="4" borderId="1" xfId="0" applyFont="1" applyFill="1" applyBorder="1" applyAlignment="1">
      <alignment horizontal="center" vertical="center" wrapText="1"/>
    </xf>
    <xf numFmtId="0" fontId="18" fillId="11" borderId="1" xfId="0" applyFont="1" applyFill="1" applyBorder="1" applyAlignment="1">
      <alignment horizontal="center" vertical="center"/>
    </xf>
    <xf numFmtId="10" fontId="5" fillId="11" borderId="1" xfId="0" applyNumberFormat="1" applyFont="1" applyFill="1" applyBorder="1" applyAlignment="1">
      <alignment horizontal="center" vertical="center" wrapText="1"/>
    </xf>
    <xf numFmtId="10" fontId="5" fillId="11" borderId="1" xfId="0" applyNumberFormat="1" applyFont="1" applyFill="1" applyBorder="1" applyAlignment="1">
      <alignment horizontal="center" vertical="center"/>
    </xf>
    <xf numFmtId="10" fontId="10" fillId="11" borderId="1" xfId="1" applyNumberFormat="1" applyFont="1" applyFill="1" applyBorder="1" applyAlignment="1">
      <alignment horizontal="center" vertical="center" wrapText="1"/>
    </xf>
    <xf numFmtId="9" fontId="10" fillId="11" borderId="1" xfId="1" applyFont="1" applyFill="1" applyBorder="1" applyAlignment="1">
      <alignment horizontal="center" vertical="center" wrapText="1"/>
    </xf>
    <xf numFmtId="10" fontId="5" fillId="8" borderId="1" xfId="0" applyNumberFormat="1" applyFont="1" applyFill="1" applyBorder="1" applyAlignment="1">
      <alignment horizontal="center" vertical="center"/>
    </xf>
    <xf numFmtId="9" fontId="5" fillId="11" borderId="1" xfId="0" applyNumberFormat="1" applyFont="1" applyFill="1" applyBorder="1" applyAlignment="1">
      <alignment horizontal="center" vertical="center" wrapText="1"/>
    </xf>
    <xf numFmtId="9" fontId="18" fillId="8" borderId="1" xfId="0" applyNumberFormat="1" applyFont="1" applyFill="1" applyBorder="1" applyAlignment="1">
      <alignment horizontal="center" vertical="center"/>
    </xf>
    <xf numFmtId="0" fontId="10" fillId="8" borderId="1" xfId="0" applyFont="1" applyFill="1" applyBorder="1" applyAlignment="1">
      <alignment horizontal="center" vertical="center" wrapText="1"/>
    </xf>
    <xf numFmtId="10" fontId="10" fillId="11" borderId="1" xfId="0" applyNumberFormat="1" applyFont="1" applyFill="1" applyBorder="1" applyAlignment="1">
      <alignment horizontal="center" vertical="center"/>
    </xf>
    <xf numFmtId="0" fontId="2" fillId="11" borderId="1" xfId="0" applyFont="1" applyFill="1" applyBorder="1" applyAlignment="1">
      <alignment horizontal="center" vertical="center" wrapText="1"/>
    </xf>
    <xf numFmtId="9" fontId="5" fillId="11" borderId="1" xfId="0" applyNumberFormat="1" applyFont="1" applyFill="1" applyBorder="1" applyAlignment="1">
      <alignment horizontal="center" vertical="center"/>
    </xf>
    <xf numFmtId="0" fontId="5" fillId="11" borderId="1" xfId="0" applyFont="1" applyFill="1" applyBorder="1" applyAlignment="1">
      <alignment horizontal="center" vertical="center"/>
    </xf>
    <xf numFmtId="164" fontId="10" fillId="11" borderId="1" xfId="1" applyNumberFormat="1" applyFont="1" applyFill="1" applyBorder="1" applyAlignment="1">
      <alignment horizontal="center" vertical="center" wrapText="1"/>
    </xf>
    <xf numFmtId="0" fontId="10" fillId="11" borderId="1" xfId="1" applyNumberFormat="1" applyFont="1" applyFill="1" applyBorder="1" applyAlignment="1">
      <alignment horizontal="center" vertical="center" wrapText="1"/>
    </xf>
    <xf numFmtId="9" fontId="10" fillId="11" borderId="1" xfId="0" applyNumberFormat="1" applyFont="1" applyFill="1" applyBorder="1" applyAlignment="1">
      <alignment horizontal="center" vertical="center" wrapText="1"/>
    </xf>
    <xf numFmtId="164" fontId="5" fillId="11" borderId="1" xfId="1" applyNumberFormat="1" applyFont="1" applyFill="1" applyBorder="1" applyAlignment="1">
      <alignment horizontal="center" vertical="center" wrapText="1"/>
    </xf>
    <xf numFmtId="164" fontId="5" fillId="11" borderId="2" xfId="0" applyNumberFormat="1" applyFont="1" applyFill="1" applyBorder="1" applyAlignment="1">
      <alignment horizontal="center" vertical="center" wrapText="1"/>
    </xf>
    <xf numFmtId="164" fontId="5" fillId="11" borderId="3" xfId="0" applyNumberFormat="1" applyFont="1" applyFill="1" applyBorder="1" applyAlignment="1">
      <alignment horizontal="center" vertical="center" wrapText="1"/>
    </xf>
    <xf numFmtId="164" fontId="5" fillId="11" borderId="1" xfId="0" applyNumberFormat="1" applyFont="1" applyFill="1" applyBorder="1" applyAlignment="1">
      <alignment horizontal="center" vertical="center" wrapText="1"/>
    </xf>
    <xf numFmtId="9" fontId="5" fillId="11" borderId="1" xfId="1" applyFont="1" applyFill="1" applyBorder="1" applyAlignment="1">
      <alignment horizontal="center" vertical="center" wrapText="1"/>
    </xf>
    <xf numFmtId="1" fontId="5" fillId="11" borderId="1" xfId="1" applyNumberFormat="1" applyFont="1" applyFill="1" applyBorder="1" applyAlignment="1">
      <alignment horizontal="center" vertical="center" wrapText="1"/>
    </xf>
    <xf numFmtId="164" fontId="10" fillId="11" borderId="1" xfId="0" applyNumberFormat="1" applyFont="1" applyFill="1" applyBorder="1" applyAlignment="1">
      <alignment horizontal="center" vertical="center" wrapText="1"/>
    </xf>
    <xf numFmtId="164" fontId="10" fillId="11" borderId="2" xfId="0" applyNumberFormat="1" applyFont="1" applyFill="1" applyBorder="1" applyAlignment="1">
      <alignment horizontal="center" vertical="center" wrapText="1"/>
    </xf>
    <xf numFmtId="164" fontId="10" fillId="11" borderId="3" xfId="0" applyNumberFormat="1" applyFont="1" applyFill="1" applyBorder="1" applyAlignment="1">
      <alignment horizontal="center" vertical="center" wrapText="1"/>
    </xf>
    <xf numFmtId="10" fontId="10" fillId="11" borderId="1" xfId="0" applyNumberFormat="1" applyFont="1" applyFill="1" applyBorder="1" applyAlignment="1">
      <alignment horizontal="center" vertical="center" wrapText="1"/>
    </xf>
    <xf numFmtId="1" fontId="5" fillId="11" borderId="1" xfId="8" applyNumberFormat="1" applyFont="1" applyFill="1" applyBorder="1" applyAlignment="1">
      <alignment horizontal="center" vertical="center" wrapText="1"/>
    </xf>
    <xf numFmtId="165" fontId="10" fillId="11" borderId="1" xfId="1" applyNumberFormat="1" applyFont="1" applyFill="1" applyBorder="1" applyAlignment="1">
      <alignment horizontal="center" vertical="center" wrapText="1"/>
    </xf>
    <xf numFmtId="0" fontId="10" fillId="8" borderId="1" xfId="0" applyFont="1" applyFill="1" applyBorder="1" applyAlignment="1">
      <alignment horizontal="center" vertical="center"/>
    </xf>
    <xf numFmtId="164" fontId="5" fillId="8" borderId="1" xfId="1" applyNumberFormat="1" applyFont="1" applyFill="1" applyBorder="1" applyAlignment="1">
      <alignment horizontal="center" vertical="center" wrapText="1"/>
    </xf>
    <xf numFmtId="0" fontId="11" fillId="11" borderId="1" xfId="0" applyFont="1" applyFill="1" applyBorder="1" applyAlignment="1">
      <alignment horizontal="center" vertical="center" wrapText="1"/>
    </xf>
    <xf numFmtId="165" fontId="10" fillId="11" borderId="1" xfId="0" applyNumberFormat="1" applyFont="1" applyFill="1" applyBorder="1" applyAlignment="1">
      <alignment horizontal="center" vertical="center"/>
    </xf>
    <xf numFmtId="9" fontId="5" fillId="8" borderId="1" xfId="1" applyFont="1" applyFill="1" applyBorder="1" applyAlignment="1">
      <alignment horizontal="center" vertical="center" wrapText="1"/>
    </xf>
    <xf numFmtId="0" fontId="5" fillId="11" borderId="1" xfId="3" applyFont="1" applyFill="1" applyBorder="1" applyAlignment="1">
      <alignment horizontal="center" vertical="center" wrapText="1"/>
    </xf>
    <xf numFmtId="0" fontId="5" fillId="11" borderId="1" xfId="2" applyFont="1" applyFill="1" applyBorder="1" applyAlignment="1">
      <alignment horizontal="center" vertical="center" wrapText="1"/>
    </xf>
    <xf numFmtId="0" fontId="47" fillId="11" borderId="1" xfId="0" applyFont="1" applyFill="1" applyBorder="1" applyAlignment="1">
      <alignment horizontal="center" vertical="center" wrapText="1"/>
    </xf>
    <xf numFmtId="2" fontId="10" fillId="11" borderId="1" xfId="0" applyNumberFormat="1" applyFont="1" applyFill="1" applyBorder="1" applyAlignment="1">
      <alignment horizontal="center" vertical="center" wrapText="1"/>
    </xf>
    <xf numFmtId="2" fontId="10" fillId="11" borderId="1" xfId="0" applyNumberFormat="1" applyFont="1" applyFill="1" applyBorder="1" applyAlignment="1">
      <alignment horizontal="center" vertical="center"/>
    </xf>
    <xf numFmtId="10" fontId="2" fillId="11" borderId="1" xfId="1" applyNumberFormat="1" applyFont="1" applyFill="1" applyBorder="1" applyAlignment="1">
      <alignment horizontal="center" vertical="center" wrapText="1"/>
    </xf>
    <xf numFmtId="0" fontId="4" fillId="10" borderId="1" xfId="3" applyFill="1" applyBorder="1" applyAlignment="1">
      <alignment horizontal="center" vertical="center" wrapText="1"/>
    </xf>
    <xf numFmtId="0" fontId="9" fillId="10" borderId="1" xfId="0" applyFont="1" applyFill="1" applyBorder="1" applyAlignment="1">
      <alignment horizontal="center" vertical="center" wrapText="1"/>
    </xf>
    <xf numFmtId="0" fontId="3" fillId="10" borderId="1" xfId="0" applyFont="1" applyFill="1" applyBorder="1" applyAlignment="1">
      <alignment horizontal="center" vertical="center" wrapText="1"/>
    </xf>
    <xf numFmtId="0" fontId="3" fillId="10" borderId="1" xfId="0" applyFont="1" applyFill="1" applyBorder="1" applyAlignment="1">
      <alignment horizontal="center" vertical="center"/>
    </xf>
    <xf numFmtId="1" fontId="38" fillId="10" borderId="1" xfId="5" applyNumberFormat="1" applyFont="1" applyFill="1" applyBorder="1" applyAlignment="1">
      <alignment horizontal="center" vertical="center" wrapText="1"/>
    </xf>
    <xf numFmtId="1" fontId="38" fillId="10" borderId="1" xfId="5" applyNumberFormat="1" applyFont="1" applyFill="1" applyBorder="1" applyAlignment="1">
      <alignment horizontal="center" vertical="center"/>
    </xf>
    <xf numFmtId="1" fontId="3" fillId="10" borderId="1" xfId="0" applyNumberFormat="1" applyFont="1" applyFill="1" applyBorder="1" applyAlignment="1">
      <alignment horizontal="center" vertical="center"/>
    </xf>
    <xf numFmtId="0" fontId="10" fillId="10" borderId="1" xfId="0" applyFont="1" applyFill="1" applyBorder="1" applyAlignment="1">
      <alignment horizontal="center" vertical="center" wrapText="1"/>
    </xf>
    <xf numFmtId="1" fontId="10" fillId="10" borderId="1" xfId="0" applyNumberFormat="1" applyFont="1" applyFill="1" applyBorder="1" applyAlignment="1">
      <alignment horizontal="center" vertical="center" wrapText="1"/>
    </xf>
    <xf numFmtId="165" fontId="10" fillId="10" borderId="1" xfId="0" applyNumberFormat="1" applyFont="1" applyFill="1" applyBorder="1" applyAlignment="1">
      <alignment horizontal="center" vertical="center" wrapText="1"/>
    </xf>
    <xf numFmtId="0" fontId="3" fillId="10" borderId="1" xfId="5" applyNumberFormat="1" applyFont="1" applyFill="1" applyBorder="1" applyAlignment="1">
      <alignment horizontal="center" vertical="center" wrapText="1"/>
    </xf>
    <xf numFmtId="0" fontId="3" fillId="10" borderId="1" xfId="5" applyNumberFormat="1" applyFont="1" applyFill="1" applyBorder="1" applyAlignment="1">
      <alignment horizontal="center" vertical="center"/>
    </xf>
    <xf numFmtId="1" fontId="3" fillId="10" borderId="1" xfId="5" applyNumberFormat="1" applyFont="1" applyFill="1" applyBorder="1" applyAlignment="1">
      <alignment horizontal="center" vertical="center"/>
    </xf>
    <xf numFmtId="0" fontId="2" fillId="2" borderId="1" xfId="0" applyFont="1" applyFill="1" applyBorder="1" applyAlignment="1">
      <alignment horizontal="center" vertical="center" wrapText="1"/>
    </xf>
    <xf numFmtId="0" fontId="5" fillId="3" borderId="1" xfId="0" applyFont="1" applyFill="1" applyBorder="1"/>
    <xf numFmtId="0" fontId="5" fillId="6" borderId="1" xfId="0" applyFont="1" applyFill="1" applyBorder="1" applyAlignment="1">
      <alignment horizontal="center" vertical="center" wrapText="1"/>
    </xf>
    <xf numFmtId="0" fontId="46" fillId="10" borderId="1" xfId="0" applyFont="1" applyFill="1" applyBorder="1" applyAlignment="1">
      <alignment horizontal="center" vertical="center" wrapText="1"/>
    </xf>
    <xf numFmtId="0" fontId="2" fillId="10" borderId="1" xfId="0" applyFont="1" applyFill="1" applyBorder="1" applyAlignment="1">
      <alignment horizontal="center" vertical="center" wrapText="1"/>
    </xf>
    <xf numFmtId="10" fontId="9" fillId="10" borderId="1" xfId="1" applyNumberFormat="1" applyFont="1" applyFill="1" applyBorder="1" applyAlignment="1">
      <alignment horizontal="center" vertical="center" wrapText="1"/>
    </xf>
    <xf numFmtId="1" fontId="3" fillId="10" borderId="1" xfId="5" applyNumberFormat="1" applyFont="1" applyFill="1" applyBorder="1" applyAlignment="1">
      <alignment horizontal="center" vertical="center" wrapText="1"/>
    </xf>
    <xf numFmtId="0" fontId="3" fillId="14" borderId="1" xfId="0" applyFont="1" applyFill="1" applyBorder="1" applyAlignment="1">
      <alignment horizontal="center" vertical="center" wrapText="1"/>
    </xf>
    <xf numFmtId="10" fontId="9" fillId="4" borderId="1" xfId="1" applyNumberFormat="1" applyFont="1" applyFill="1" applyBorder="1" applyAlignment="1">
      <alignment horizontal="center" vertical="center" wrapText="1"/>
    </xf>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wrapText="1"/>
    </xf>
    <xf numFmtId="0" fontId="2" fillId="4" borderId="1" xfId="2" applyFont="1" applyFill="1" applyBorder="1" applyAlignment="1">
      <alignment horizontal="center" vertical="center" wrapText="1"/>
    </xf>
    <xf numFmtId="0" fontId="2" fillId="5" borderId="1" xfId="2" applyFont="1" applyFill="1" applyBorder="1" applyAlignment="1">
      <alignment horizontal="center" vertical="center" wrapText="1"/>
    </xf>
    <xf numFmtId="0" fontId="2" fillId="18" borderId="1" xfId="2" applyFont="1" applyFill="1" applyBorder="1" applyAlignment="1">
      <alignment horizontal="center" vertical="center" wrapText="1"/>
    </xf>
    <xf numFmtId="0" fontId="2" fillId="18" borderId="2" xfId="2" applyFont="1" applyFill="1" applyBorder="1" applyAlignment="1">
      <alignment horizontal="center" vertical="center" wrapText="1"/>
    </xf>
    <xf numFmtId="164" fontId="9" fillId="0" borderId="2" xfId="1" applyNumberFormat="1" applyFont="1" applyFill="1" applyBorder="1" applyAlignment="1">
      <alignment horizontal="center" vertical="center" wrapText="1"/>
    </xf>
    <xf numFmtId="164" fontId="9" fillId="0" borderId="4" xfId="1" applyNumberFormat="1" applyFont="1" applyFill="1" applyBorder="1" applyAlignment="1">
      <alignment horizontal="center" vertical="center" wrapText="1"/>
    </xf>
    <xf numFmtId="164" fontId="9" fillId="0" borderId="3" xfId="1" applyNumberFormat="1" applyFont="1" applyFill="1" applyBorder="1" applyAlignment="1">
      <alignment horizontal="center" vertical="center" wrapText="1"/>
    </xf>
    <xf numFmtId="0" fontId="9" fillId="7" borderId="1" xfId="0" applyFont="1" applyFill="1" applyBorder="1" applyAlignment="1">
      <alignment horizontal="center" vertical="center" wrapText="1"/>
    </xf>
    <xf numFmtId="0" fontId="9" fillId="7" borderId="2" xfId="0" applyFont="1" applyFill="1" applyBorder="1" applyAlignment="1">
      <alignment horizontal="center" vertical="center" wrapText="1"/>
    </xf>
    <xf numFmtId="9" fontId="25" fillId="4" borderId="1" xfId="1" applyFont="1" applyFill="1" applyBorder="1" applyAlignment="1">
      <alignment horizontal="center" vertical="center" wrapText="1"/>
    </xf>
    <xf numFmtId="9" fontId="25" fillId="11" borderId="1" xfId="1" applyFont="1" applyFill="1" applyBorder="1" applyAlignment="1">
      <alignment horizontal="center" vertical="center" wrapText="1"/>
    </xf>
    <xf numFmtId="9" fontId="10" fillId="0" borderId="1" xfId="1" applyFont="1" applyFill="1" applyBorder="1" applyAlignment="1">
      <alignment horizontal="center" vertical="center" wrapText="1"/>
    </xf>
    <xf numFmtId="10" fontId="9" fillId="15" borderId="1" xfId="1" applyNumberFormat="1" applyFont="1" applyFill="1" applyBorder="1" applyAlignment="1">
      <alignment horizontal="center" vertical="center" wrapText="1"/>
    </xf>
    <xf numFmtId="10" fontId="9" fillId="11" borderId="1" xfId="1" applyNumberFormat="1" applyFont="1" applyFill="1" applyBorder="1" applyAlignment="1">
      <alignment horizontal="center" vertical="center" wrapText="1"/>
    </xf>
    <xf numFmtId="10" fontId="2" fillId="0" borderId="1" xfId="1" applyNumberFormat="1" applyFont="1" applyFill="1" applyBorder="1" applyAlignment="1">
      <alignment horizontal="center" vertical="center" wrapText="1"/>
    </xf>
    <xf numFmtId="9" fontId="42" fillId="0" borderId="3" xfId="1" applyFont="1" applyBorder="1" applyAlignment="1">
      <alignment horizontal="center" vertical="center" wrapText="1"/>
    </xf>
    <xf numFmtId="10" fontId="2" fillId="14" borderId="1" xfId="1" applyNumberFormat="1" applyFont="1" applyFill="1" applyBorder="1" applyAlignment="1">
      <alignment horizontal="center" vertical="center" wrapText="1"/>
    </xf>
    <xf numFmtId="0" fontId="38" fillId="15" borderId="1" xfId="0" applyFont="1" applyFill="1" applyBorder="1" applyAlignment="1">
      <alignment horizontal="center" vertical="center" wrapText="1"/>
    </xf>
    <xf numFmtId="164" fontId="5" fillId="0" borderId="2" xfId="1" applyNumberFormat="1" applyFont="1" applyFill="1" applyBorder="1" applyAlignment="1">
      <alignment horizontal="center" vertical="center" wrapText="1"/>
    </xf>
    <xf numFmtId="164" fontId="5" fillId="0" borderId="4" xfId="1" applyNumberFormat="1" applyFont="1" applyFill="1" applyBorder="1" applyAlignment="1">
      <alignment horizontal="center" vertical="center" wrapText="1"/>
    </xf>
    <xf numFmtId="164" fontId="5" fillId="0" borderId="3" xfId="1" applyNumberFormat="1" applyFont="1" applyFill="1" applyBorder="1" applyAlignment="1">
      <alignment horizontal="center" vertical="center" wrapText="1"/>
    </xf>
    <xf numFmtId="9" fontId="20" fillId="10" borderId="1" xfId="1" applyFont="1" applyFill="1" applyBorder="1" applyAlignment="1">
      <alignment horizontal="center" vertical="center" wrapText="1"/>
    </xf>
    <xf numFmtId="9" fontId="22" fillId="11" borderId="1" xfId="1" applyFont="1" applyFill="1" applyBorder="1" applyAlignment="1">
      <alignment horizontal="center" vertical="center" wrapText="1"/>
    </xf>
    <xf numFmtId="9" fontId="21" fillId="14" borderId="1" xfId="1" applyFont="1" applyFill="1" applyBorder="1" applyAlignment="1">
      <alignment horizontal="center" vertical="center" wrapText="1"/>
    </xf>
    <xf numFmtId="9" fontId="25" fillId="15" borderId="1" xfId="1" applyFont="1" applyFill="1" applyBorder="1" applyAlignment="1">
      <alignment horizontal="center" vertical="center" wrapText="1"/>
    </xf>
    <xf numFmtId="164" fontId="10" fillId="0" borderId="1" xfId="1" applyNumberFormat="1" applyFont="1" applyFill="1" applyBorder="1" applyAlignment="1">
      <alignment horizontal="center" vertical="center" wrapText="1"/>
    </xf>
    <xf numFmtId="164" fontId="5" fillId="0" borderId="1" xfId="1" applyNumberFormat="1" applyFont="1" applyFill="1" applyBorder="1" applyAlignment="1">
      <alignment horizontal="center" vertical="center" wrapText="1"/>
    </xf>
    <xf numFmtId="164" fontId="10" fillId="0" borderId="2" xfId="1" applyNumberFormat="1" applyFont="1" applyFill="1" applyBorder="1" applyAlignment="1">
      <alignment horizontal="center" vertical="center"/>
    </xf>
    <xf numFmtId="164" fontId="10" fillId="0" borderId="4" xfId="1" applyNumberFormat="1" applyFont="1" applyFill="1" applyBorder="1" applyAlignment="1">
      <alignment horizontal="center" vertical="center"/>
    </xf>
    <xf numFmtId="164" fontId="10" fillId="0" borderId="3" xfId="1" applyNumberFormat="1" applyFont="1" applyFill="1" applyBorder="1" applyAlignment="1">
      <alignment horizontal="center" vertical="center"/>
    </xf>
    <xf numFmtId="164" fontId="18" fillId="0" borderId="4" xfId="1" applyNumberFormat="1" applyFont="1" applyFill="1" applyBorder="1" applyAlignment="1">
      <alignment horizontal="center" vertical="center"/>
    </xf>
    <xf numFmtId="164" fontId="18" fillId="0" borderId="46" xfId="1" applyNumberFormat="1" applyFont="1" applyFill="1" applyBorder="1" applyAlignment="1">
      <alignment horizontal="center" vertical="center"/>
    </xf>
    <xf numFmtId="10" fontId="18" fillId="0" borderId="2" xfId="1" applyNumberFormat="1" applyFont="1" applyFill="1" applyBorder="1" applyAlignment="1">
      <alignment horizontal="center" vertical="center"/>
    </xf>
    <xf numFmtId="10" fontId="18" fillId="0" borderId="4" xfId="1" applyNumberFormat="1" applyFont="1" applyFill="1" applyBorder="1" applyAlignment="1">
      <alignment horizontal="center" vertical="center"/>
    </xf>
    <xf numFmtId="10" fontId="18" fillId="0" borderId="3" xfId="1" applyNumberFormat="1" applyFont="1" applyFill="1" applyBorder="1" applyAlignment="1">
      <alignment horizontal="center" vertical="center"/>
    </xf>
    <xf numFmtId="164" fontId="10" fillId="0" borderId="1" xfId="1" applyNumberFormat="1" applyFont="1" applyFill="1" applyBorder="1" applyAlignment="1">
      <alignment horizontal="center" vertical="center"/>
    </xf>
    <xf numFmtId="10" fontId="5" fillId="0" borderId="2" xfId="1" applyNumberFormat="1" applyFont="1" applyFill="1" applyBorder="1" applyAlignment="1">
      <alignment horizontal="center" vertical="center"/>
    </xf>
    <xf numFmtId="10" fontId="5" fillId="0" borderId="4" xfId="1" applyNumberFormat="1" applyFont="1" applyFill="1" applyBorder="1" applyAlignment="1">
      <alignment horizontal="center" vertical="center"/>
    </xf>
    <xf numFmtId="10" fontId="5" fillId="0" borderId="76" xfId="1" applyNumberFormat="1" applyFont="1" applyFill="1" applyBorder="1" applyAlignment="1">
      <alignment horizontal="center" vertical="center"/>
    </xf>
    <xf numFmtId="10" fontId="18" fillId="0" borderId="77" xfId="1" applyNumberFormat="1" applyFont="1" applyFill="1" applyBorder="1" applyAlignment="1">
      <alignment horizontal="center" vertical="center"/>
    </xf>
    <xf numFmtId="10" fontId="18" fillId="0" borderId="2" xfId="1" applyNumberFormat="1" applyFont="1" applyFill="1" applyBorder="1" applyAlignment="1">
      <alignment horizontal="center" vertical="center" wrapText="1"/>
    </xf>
    <xf numFmtId="10" fontId="18" fillId="0" borderId="4" xfId="1" applyNumberFormat="1" applyFont="1" applyFill="1" applyBorder="1" applyAlignment="1">
      <alignment horizontal="center" vertical="center" wrapText="1"/>
    </xf>
    <xf numFmtId="10" fontId="18" fillId="0" borderId="3" xfId="1" applyNumberFormat="1" applyFont="1" applyFill="1" applyBorder="1" applyAlignment="1">
      <alignment horizontal="center" vertical="center" wrapText="1"/>
    </xf>
    <xf numFmtId="10" fontId="18" fillId="0" borderId="76" xfId="1" applyNumberFormat="1" applyFont="1" applyFill="1" applyBorder="1" applyAlignment="1">
      <alignment horizontal="center" vertical="center"/>
    </xf>
    <xf numFmtId="164" fontId="18" fillId="0" borderId="2" xfId="1" applyNumberFormat="1" applyFont="1" applyFill="1" applyBorder="1" applyAlignment="1">
      <alignment horizontal="center" vertical="center" wrapText="1"/>
    </xf>
    <xf numFmtId="164" fontId="18" fillId="0" borderId="4" xfId="1" applyNumberFormat="1" applyFont="1" applyFill="1" applyBorder="1" applyAlignment="1">
      <alignment horizontal="center" vertical="center" wrapText="1"/>
    </xf>
    <xf numFmtId="164" fontId="18" fillId="0" borderId="3" xfId="1" applyNumberFormat="1" applyFont="1" applyFill="1" applyBorder="1" applyAlignment="1">
      <alignment horizontal="center" vertical="center" wrapText="1"/>
    </xf>
    <xf numFmtId="164" fontId="18" fillId="0" borderId="2" xfId="1" applyNumberFormat="1" applyFont="1" applyFill="1" applyBorder="1" applyAlignment="1">
      <alignment horizontal="center" vertical="center"/>
    </xf>
    <xf numFmtId="164" fontId="18" fillId="0" borderId="3" xfId="1" applyNumberFormat="1" applyFont="1" applyFill="1" applyBorder="1" applyAlignment="1">
      <alignment horizontal="center" vertical="center"/>
    </xf>
    <xf numFmtId="165" fontId="10" fillId="11" borderId="1" xfId="0" applyNumberFormat="1" applyFont="1" applyFill="1" applyBorder="1" applyAlignment="1">
      <alignment horizontal="center" vertical="center" wrapText="1"/>
    </xf>
    <xf numFmtId="10" fontId="5" fillId="11" borderId="1" xfId="1" applyNumberFormat="1" applyFont="1" applyFill="1" applyBorder="1" applyAlignment="1">
      <alignment horizontal="center" vertical="center" wrapText="1"/>
    </xf>
    <xf numFmtId="10" fontId="10" fillId="14" borderId="1" xfId="1" applyNumberFormat="1" applyFont="1" applyFill="1" applyBorder="1" applyAlignment="1">
      <alignment horizontal="center" vertical="center" wrapText="1"/>
    </xf>
    <xf numFmtId="9" fontId="52" fillId="6" borderId="54" xfId="0" applyNumberFormat="1" applyFont="1" applyFill="1" applyBorder="1" applyAlignment="1">
      <alignment horizontal="center" vertical="center"/>
    </xf>
    <xf numFmtId="9" fontId="52" fillId="6" borderId="55" xfId="0" applyNumberFormat="1" applyFont="1" applyFill="1" applyBorder="1" applyAlignment="1">
      <alignment horizontal="center" vertical="center"/>
    </xf>
    <xf numFmtId="9" fontId="5" fillId="11" borderId="2" xfId="0" applyNumberFormat="1" applyFont="1" applyFill="1" applyBorder="1" applyAlignment="1">
      <alignment horizontal="center" vertical="center" wrapText="1"/>
    </xf>
    <xf numFmtId="0" fontId="5" fillId="11" borderId="3" xfId="0" applyFont="1" applyFill="1" applyBorder="1" applyAlignment="1">
      <alignment horizontal="center" vertical="center" wrapText="1"/>
    </xf>
    <xf numFmtId="9" fontId="10" fillId="0" borderId="7" xfId="0" applyNumberFormat="1" applyFont="1" applyFill="1" applyBorder="1" applyAlignment="1">
      <alignment horizontal="center" vertical="center" wrapText="1"/>
    </xf>
    <xf numFmtId="0" fontId="2" fillId="4" borderId="33" xfId="2" applyFont="1" applyFill="1" applyBorder="1" applyAlignment="1">
      <alignment horizontal="center" vertical="center" wrapText="1"/>
    </xf>
    <xf numFmtId="0" fontId="2" fillId="4" borderId="13" xfId="2" applyFont="1" applyFill="1" applyBorder="1" applyAlignment="1">
      <alignment horizontal="center" vertical="center" wrapText="1"/>
    </xf>
    <xf numFmtId="0" fontId="2" fillId="4" borderId="35" xfId="2" applyFont="1" applyFill="1" applyBorder="1" applyAlignment="1">
      <alignment horizontal="center" vertical="center" wrapText="1"/>
    </xf>
    <xf numFmtId="0" fontId="2" fillId="4" borderId="34" xfId="2" applyFont="1" applyFill="1" applyBorder="1" applyAlignment="1">
      <alignment horizontal="center" vertical="center" wrapText="1"/>
    </xf>
    <xf numFmtId="0" fontId="2" fillId="4" borderId="19" xfId="2" applyFont="1" applyFill="1" applyBorder="1" applyAlignment="1">
      <alignment horizontal="center" vertical="center" wrapText="1"/>
    </xf>
    <xf numFmtId="0" fontId="2" fillId="4" borderId="36" xfId="2" applyFont="1" applyFill="1" applyBorder="1" applyAlignment="1">
      <alignment horizontal="center" vertical="center" wrapText="1"/>
    </xf>
    <xf numFmtId="0" fontId="18" fillId="8" borderId="3" xfId="0" applyFont="1" applyFill="1" applyBorder="1" applyAlignment="1">
      <alignment horizontal="center"/>
    </xf>
    <xf numFmtId="0" fontId="18" fillId="6" borderId="1" xfId="0" applyFont="1" applyFill="1" applyBorder="1" applyAlignment="1">
      <alignment horizontal="center" vertical="center" wrapText="1"/>
    </xf>
    <xf numFmtId="0" fontId="8" fillId="2" borderId="20" xfId="0" applyFont="1" applyFill="1" applyBorder="1" applyAlignment="1">
      <alignment horizontal="center" vertical="center" wrapText="1"/>
    </xf>
    <xf numFmtId="0" fontId="2" fillId="3" borderId="20" xfId="0" applyFont="1" applyFill="1" applyBorder="1"/>
    <xf numFmtId="0" fontId="2" fillId="2" borderId="20" xfId="0" applyFont="1" applyFill="1" applyBorder="1" applyAlignment="1">
      <alignment horizontal="center" vertical="center" wrapText="1"/>
    </xf>
    <xf numFmtId="0" fontId="2" fillId="2" borderId="24" xfId="0" applyFont="1" applyFill="1" applyBorder="1" applyAlignment="1">
      <alignment horizontal="center" vertical="center" wrapText="1"/>
    </xf>
    <xf numFmtId="0" fontId="2" fillId="2" borderId="25" xfId="0" applyFont="1" applyFill="1" applyBorder="1" applyAlignment="1">
      <alignment horizontal="center" vertical="center"/>
    </xf>
    <xf numFmtId="0" fontId="2" fillId="3" borderId="26" xfId="0" applyFont="1" applyFill="1" applyBorder="1"/>
    <xf numFmtId="0" fontId="9" fillId="7" borderId="23" xfId="0" applyFont="1" applyFill="1" applyBorder="1" applyAlignment="1">
      <alignment horizontal="center" vertical="center" wrapText="1"/>
    </xf>
    <xf numFmtId="0" fontId="9" fillId="7" borderId="20" xfId="0" applyFont="1" applyFill="1" applyBorder="1" applyAlignment="1">
      <alignment horizontal="center" vertical="center" wrapText="1"/>
    </xf>
    <xf numFmtId="0" fontId="9" fillId="7" borderId="27" xfId="0" applyFont="1" applyFill="1" applyBorder="1" applyAlignment="1">
      <alignment horizontal="center" vertical="center" wrapText="1"/>
    </xf>
    <xf numFmtId="0" fontId="2" fillId="2" borderId="33" xfId="0" applyFont="1" applyFill="1" applyBorder="1" applyAlignment="1">
      <alignment horizontal="center" vertical="center" wrapText="1"/>
    </xf>
    <xf numFmtId="0" fontId="2" fillId="2" borderId="35" xfId="0" applyFont="1" applyFill="1" applyBorder="1" applyAlignment="1">
      <alignment horizontal="center" vertical="center" wrapText="1"/>
    </xf>
    <xf numFmtId="0" fontId="2" fillId="2" borderId="66" xfId="0" applyFont="1" applyFill="1" applyBorder="1" applyAlignment="1">
      <alignment horizontal="center" vertical="center" wrapText="1"/>
    </xf>
    <xf numFmtId="0" fontId="2" fillId="2" borderId="67" xfId="0" applyFont="1" applyFill="1" applyBorder="1" applyAlignment="1">
      <alignment horizontal="center" vertical="center" wrapText="1"/>
    </xf>
    <xf numFmtId="0" fontId="2" fillId="2" borderId="34" xfId="0" applyFont="1" applyFill="1" applyBorder="1" applyAlignment="1">
      <alignment horizontal="center" vertical="center" wrapText="1"/>
    </xf>
    <xf numFmtId="0" fontId="2" fillId="2" borderId="36" xfId="0" applyFont="1" applyFill="1" applyBorder="1" applyAlignment="1">
      <alignment horizontal="center" vertical="center" wrapText="1"/>
    </xf>
    <xf numFmtId="0" fontId="18" fillId="0" borderId="1" xfId="0" applyFont="1" applyBorder="1" applyAlignment="1">
      <alignment horizontal="center"/>
    </xf>
    <xf numFmtId="0" fontId="18" fillId="0" borderId="2" xfId="0" applyFont="1" applyBorder="1" applyAlignment="1">
      <alignment horizontal="center"/>
    </xf>
    <xf numFmtId="0" fontId="18" fillId="0" borderId="7" xfId="0" applyFont="1" applyFill="1" applyBorder="1" applyAlignment="1">
      <alignment horizontal="center"/>
    </xf>
    <xf numFmtId="0" fontId="18" fillId="0" borderId="13" xfId="0" applyFont="1" applyFill="1" applyBorder="1" applyAlignment="1">
      <alignment horizontal="center"/>
    </xf>
    <xf numFmtId="0" fontId="18" fillId="0" borderId="14" xfId="0" applyFont="1" applyFill="1" applyBorder="1" applyAlignment="1">
      <alignment horizontal="center"/>
    </xf>
    <xf numFmtId="0" fontId="18" fillId="0" borderId="8" xfId="0" applyFont="1" applyFill="1" applyBorder="1" applyAlignment="1">
      <alignment horizontal="center"/>
    </xf>
    <xf numFmtId="0" fontId="18" fillId="0" borderId="0" xfId="0" applyFont="1" applyFill="1" applyBorder="1" applyAlignment="1">
      <alignment horizontal="center"/>
    </xf>
    <xf numFmtId="0" fontId="18" fillId="0" borderId="5" xfId="0" applyFont="1" applyFill="1" applyBorder="1" applyAlignment="1">
      <alignment horizontal="center"/>
    </xf>
    <xf numFmtId="0" fontId="18" fillId="0" borderId="9" xfId="0" applyFont="1" applyFill="1" applyBorder="1" applyAlignment="1">
      <alignment horizontal="center"/>
    </xf>
    <xf numFmtId="0" fontId="18" fillId="0" borderId="19" xfId="0" applyFont="1" applyFill="1" applyBorder="1" applyAlignment="1">
      <alignment horizontal="center"/>
    </xf>
    <xf numFmtId="0" fontId="18" fillId="0" borderId="15" xfId="0" applyFont="1" applyFill="1" applyBorder="1" applyAlignment="1">
      <alignment horizontal="center"/>
    </xf>
    <xf numFmtId="0" fontId="5" fillId="0" borderId="16" xfId="0" applyFont="1" applyBorder="1" applyAlignment="1">
      <alignment horizontal="left" vertical="center"/>
    </xf>
    <xf numFmtId="0" fontId="5" fillId="0" borderId="1" xfId="0" applyFont="1" applyBorder="1" applyAlignment="1">
      <alignment horizontal="left" vertical="center"/>
    </xf>
    <xf numFmtId="0" fontId="8" fillId="0" borderId="17" xfId="0" applyFont="1" applyBorder="1" applyAlignment="1">
      <alignment horizontal="center"/>
    </xf>
    <xf numFmtId="0" fontId="8" fillId="0" borderId="18" xfId="0" applyFont="1" applyBorder="1" applyAlignment="1">
      <alignment horizontal="center"/>
    </xf>
    <xf numFmtId="1" fontId="8" fillId="0" borderId="17" xfId="0" applyNumberFormat="1" applyFont="1" applyBorder="1" applyAlignment="1">
      <alignment horizontal="center"/>
    </xf>
    <xf numFmtId="1" fontId="8" fillId="0" borderId="18" xfId="0" applyNumberFormat="1" applyFont="1" applyBorder="1" applyAlignment="1">
      <alignment horizontal="center"/>
    </xf>
    <xf numFmtId="0" fontId="5" fillId="0" borderId="18" xfId="0" applyFont="1" applyBorder="1" applyAlignment="1">
      <alignment horizontal="left" vertical="center"/>
    </xf>
    <xf numFmtId="0" fontId="2" fillId="2" borderId="23" xfId="0" applyFont="1" applyFill="1" applyBorder="1" applyAlignment="1">
      <alignment horizontal="center" vertical="center" wrapText="1"/>
    </xf>
    <xf numFmtId="0" fontId="2" fillId="2" borderId="21" xfId="0" applyFont="1" applyFill="1" applyBorder="1" applyAlignment="1">
      <alignment horizontal="center" vertical="center" wrapText="1"/>
    </xf>
    <xf numFmtId="0" fontId="2" fillId="3" borderId="22" xfId="0" applyFont="1" applyFill="1" applyBorder="1"/>
    <xf numFmtId="0" fontId="2" fillId="3" borderId="6" xfId="0" applyFont="1" applyFill="1" applyBorder="1"/>
    <xf numFmtId="9" fontId="10" fillId="0" borderId="2" xfId="1" applyNumberFormat="1" applyFont="1" applyFill="1" applyBorder="1" applyAlignment="1">
      <alignment horizontal="center" vertical="center"/>
    </xf>
    <xf numFmtId="9" fontId="10" fillId="0" borderId="4" xfId="1" applyNumberFormat="1" applyFont="1" applyFill="1" applyBorder="1" applyAlignment="1">
      <alignment horizontal="center" vertical="center"/>
    </xf>
    <xf numFmtId="9" fontId="10" fillId="0" borderId="3" xfId="1" applyNumberFormat="1" applyFont="1" applyFill="1" applyBorder="1" applyAlignment="1">
      <alignment horizontal="center" vertical="center"/>
    </xf>
    <xf numFmtId="9" fontId="10" fillId="0" borderId="1" xfId="1" applyFont="1" applyFill="1" applyBorder="1" applyAlignment="1">
      <alignment horizontal="center" vertical="center"/>
    </xf>
    <xf numFmtId="10" fontId="9" fillId="0" borderId="2" xfId="1" applyNumberFormat="1" applyFont="1" applyFill="1" applyBorder="1" applyAlignment="1">
      <alignment horizontal="center" vertical="center" wrapText="1"/>
    </xf>
    <xf numFmtId="10" fontId="9" fillId="0" borderId="4" xfId="1" applyNumberFormat="1" applyFont="1" applyFill="1" applyBorder="1" applyAlignment="1">
      <alignment horizontal="center" vertical="center" wrapText="1"/>
    </xf>
    <xf numFmtId="10" fontId="9" fillId="0" borderId="3" xfId="1" applyNumberFormat="1" applyFont="1" applyFill="1" applyBorder="1" applyAlignment="1">
      <alignment horizontal="center" vertical="center" wrapText="1"/>
    </xf>
    <xf numFmtId="10" fontId="9" fillId="0" borderId="46" xfId="1" applyNumberFormat="1" applyFont="1" applyFill="1" applyBorder="1" applyAlignment="1">
      <alignment horizontal="center" vertical="center" wrapText="1"/>
    </xf>
    <xf numFmtId="9" fontId="25" fillId="4" borderId="38" xfId="1" applyFont="1" applyFill="1" applyBorder="1" applyAlignment="1">
      <alignment horizontal="center" vertical="center" wrapText="1"/>
    </xf>
    <xf numFmtId="9" fontId="25" fillId="4" borderId="42" xfId="1" applyFont="1" applyFill="1" applyBorder="1" applyAlignment="1">
      <alignment horizontal="center" vertical="center" wrapText="1"/>
    </xf>
    <xf numFmtId="9" fontId="25" fillId="4" borderId="44" xfId="1" applyFont="1" applyFill="1" applyBorder="1" applyAlignment="1">
      <alignment horizontal="center" vertical="center" wrapText="1"/>
    </xf>
    <xf numFmtId="10" fontId="9" fillId="4" borderId="40" xfId="1" applyNumberFormat="1" applyFont="1" applyFill="1" applyBorder="1" applyAlignment="1">
      <alignment horizontal="center" vertical="center" wrapText="1"/>
    </xf>
    <xf numFmtId="10" fontId="9" fillId="4" borderId="4" xfId="1" applyNumberFormat="1" applyFont="1" applyFill="1" applyBorder="1" applyAlignment="1">
      <alignment horizontal="center" vertical="center" wrapText="1"/>
    </xf>
    <xf numFmtId="10" fontId="9" fillId="4" borderId="46" xfId="1" applyNumberFormat="1" applyFont="1" applyFill="1" applyBorder="1" applyAlignment="1">
      <alignment horizontal="center" vertical="center" wrapText="1"/>
    </xf>
    <xf numFmtId="9" fontId="25" fillId="11" borderId="38" xfId="1" applyFont="1" applyFill="1" applyBorder="1" applyAlignment="1">
      <alignment horizontal="center" vertical="center" wrapText="1"/>
    </xf>
    <xf numFmtId="9" fontId="25" fillId="11" borderId="42" xfId="1" applyFont="1" applyFill="1" applyBorder="1" applyAlignment="1">
      <alignment horizontal="center" vertical="center" wrapText="1"/>
    </xf>
    <xf numFmtId="9" fontId="25" fillId="11" borderId="44" xfId="1" applyFont="1" applyFill="1" applyBorder="1" applyAlignment="1">
      <alignment horizontal="center" vertical="center" wrapText="1"/>
    </xf>
    <xf numFmtId="10" fontId="9" fillId="11" borderId="39" xfId="1" applyNumberFormat="1" applyFont="1" applyFill="1" applyBorder="1" applyAlignment="1">
      <alignment horizontal="center" vertical="center" wrapText="1"/>
    </xf>
    <xf numFmtId="10" fontId="9" fillId="11" borderId="45" xfId="1" applyNumberFormat="1" applyFont="1" applyFill="1" applyBorder="1" applyAlignment="1">
      <alignment horizontal="center" vertical="center" wrapText="1"/>
    </xf>
    <xf numFmtId="9" fontId="10" fillId="0" borderId="48" xfId="1" applyFont="1" applyFill="1" applyBorder="1" applyAlignment="1">
      <alignment horizontal="center" vertical="center" wrapText="1"/>
    </xf>
    <xf numFmtId="9" fontId="10" fillId="0" borderId="49" xfId="1" applyFont="1" applyFill="1" applyBorder="1" applyAlignment="1">
      <alignment horizontal="center" vertical="center" wrapText="1"/>
    </xf>
    <xf numFmtId="9" fontId="10" fillId="0" borderId="52" xfId="1" applyFont="1" applyFill="1" applyBorder="1" applyAlignment="1">
      <alignment horizontal="center" vertical="center" wrapText="1"/>
    </xf>
    <xf numFmtId="10" fontId="2" fillId="0" borderId="40" xfId="1" applyNumberFormat="1" applyFont="1" applyFill="1" applyBorder="1" applyAlignment="1">
      <alignment horizontal="center" vertical="center" wrapText="1"/>
    </xf>
    <xf numFmtId="10" fontId="2" fillId="0" borderId="4" xfId="1" applyNumberFormat="1" applyFont="1" applyFill="1" applyBorder="1" applyAlignment="1">
      <alignment horizontal="center" vertical="center" wrapText="1"/>
    </xf>
    <xf numFmtId="10" fontId="2" fillId="0" borderId="3" xfId="1" applyNumberFormat="1" applyFont="1" applyFill="1" applyBorder="1" applyAlignment="1">
      <alignment horizontal="center" vertical="center" wrapText="1"/>
    </xf>
    <xf numFmtId="10" fontId="2" fillId="0" borderId="2" xfId="1" applyNumberFormat="1" applyFont="1" applyFill="1" applyBorder="1" applyAlignment="1">
      <alignment horizontal="center" vertical="center" wrapText="1"/>
    </xf>
    <xf numFmtId="9" fontId="21" fillId="14" borderId="38" xfId="1" applyFont="1" applyFill="1" applyBorder="1" applyAlignment="1">
      <alignment horizontal="center" vertical="center" wrapText="1"/>
    </xf>
    <xf numFmtId="9" fontId="21" fillId="14" borderId="42" xfId="1" applyFont="1" applyFill="1" applyBorder="1" applyAlignment="1">
      <alignment horizontal="center" vertical="center" wrapText="1"/>
    </xf>
    <xf numFmtId="9" fontId="21" fillId="14" borderId="44" xfId="1" applyFont="1" applyFill="1" applyBorder="1" applyAlignment="1">
      <alignment horizontal="center" vertical="center" wrapText="1"/>
    </xf>
    <xf numFmtId="10" fontId="2" fillId="14" borderId="39" xfId="1" applyNumberFormat="1" applyFont="1" applyFill="1" applyBorder="1" applyAlignment="1">
      <alignment horizontal="center" vertical="center" wrapText="1"/>
    </xf>
    <xf numFmtId="10" fontId="2" fillId="11" borderId="2" xfId="1" applyNumberFormat="1" applyFont="1" applyFill="1" applyBorder="1" applyAlignment="1">
      <alignment horizontal="center" vertical="center" wrapText="1"/>
    </xf>
    <xf numFmtId="10" fontId="2" fillId="11" borderId="4" xfId="1" applyNumberFormat="1" applyFont="1" applyFill="1" applyBorder="1" applyAlignment="1">
      <alignment horizontal="center" vertical="center" wrapText="1"/>
    </xf>
    <xf numFmtId="10" fontId="2" fillId="11" borderId="46" xfId="1" applyNumberFormat="1" applyFont="1" applyFill="1" applyBorder="1" applyAlignment="1">
      <alignment horizontal="center" vertical="center" wrapText="1"/>
    </xf>
    <xf numFmtId="10" fontId="9" fillId="4" borderId="45" xfId="1" applyNumberFormat="1" applyFont="1" applyFill="1" applyBorder="1" applyAlignment="1">
      <alignment horizontal="center" vertical="center" wrapText="1"/>
    </xf>
    <xf numFmtId="0" fontId="8" fillId="2" borderId="2" xfId="0" applyFont="1" applyFill="1" applyBorder="1" applyAlignment="1">
      <alignment horizontal="center" vertical="center" wrapText="1"/>
    </xf>
    <xf numFmtId="10" fontId="2" fillId="2" borderId="2" xfId="0" applyNumberFormat="1" applyFont="1" applyFill="1" applyBorder="1" applyAlignment="1">
      <alignment horizontal="center" vertical="center" wrapText="1"/>
    </xf>
    <xf numFmtId="10" fontId="2" fillId="2" borderId="4" xfId="0" applyNumberFormat="1" applyFont="1" applyFill="1" applyBorder="1" applyAlignment="1">
      <alignment horizontal="center" vertical="center" wrapText="1"/>
    </xf>
    <xf numFmtId="9" fontId="20" fillId="10" borderId="38" xfId="1" applyFont="1" applyFill="1" applyBorder="1" applyAlignment="1">
      <alignment horizontal="center" vertical="center" wrapText="1"/>
    </xf>
    <xf numFmtId="9" fontId="20" fillId="10" borderId="42" xfId="1" applyFont="1" applyFill="1" applyBorder="1" applyAlignment="1">
      <alignment horizontal="center" vertical="center" wrapText="1"/>
    </xf>
    <xf numFmtId="9" fontId="20" fillId="10" borderId="44" xfId="1" applyFont="1" applyFill="1" applyBorder="1" applyAlignment="1">
      <alignment horizontal="center" vertical="center" wrapText="1"/>
    </xf>
    <xf numFmtId="10" fontId="9" fillId="10" borderId="40" xfId="1" applyNumberFormat="1" applyFont="1" applyFill="1" applyBorder="1" applyAlignment="1">
      <alignment horizontal="center" vertical="center" wrapText="1"/>
    </xf>
    <xf numFmtId="10" fontId="9" fillId="10" borderId="4" xfId="1" applyNumberFormat="1" applyFont="1" applyFill="1" applyBorder="1" applyAlignment="1">
      <alignment horizontal="center" vertical="center" wrapText="1"/>
    </xf>
    <xf numFmtId="10" fontId="9" fillId="10" borderId="3" xfId="1" applyNumberFormat="1" applyFont="1" applyFill="1" applyBorder="1" applyAlignment="1">
      <alignment horizontal="center" vertical="center" wrapText="1"/>
    </xf>
    <xf numFmtId="10" fontId="9" fillId="10" borderId="2" xfId="1" applyNumberFormat="1" applyFont="1" applyFill="1" applyBorder="1" applyAlignment="1">
      <alignment horizontal="center" vertical="center" wrapText="1"/>
    </xf>
    <xf numFmtId="10" fontId="9" fillId="10" borderId="46" xfId="1" applyNumberFormat="1" applyFont="1" applyFill="1" applyBorder="1" applyAlignment="1">
      <alignment horizontal="center" vertical="center" wrapText="1"/>
    </xf>
    <xf numFmtId="10" fontId="9" fillId="15" borderId="2" xfId="1" applyNumberFormat="1" applyFont="1" applyFill="1" applyBorder="1" applyAlignment="1">
      <alignment horizontal="center" vertical="center" wrapText="1"/>
    </xf>
    <xf numFmtId="10" fontId="9" fillId="15" borderId="4" xfId="1" applyNumberFormat="1" applyFont="1" applyFill="1" applyBorder="1" applyAlignment="1">
      <alignment horizontal="center" vertical="center" wrapText="1"/>
    </xf>
    <xf numFmtId="10" fontId="9" fillId="15" borderId="3" xfId="1" applyNumberFormat="1" applyFont="1" applyFill="1" applyBorder="1" applyAlignment="1">
      <alignment horizontal="center" vertical="center" wrapText="1"/>
    </xf>
    <xf numFmtId="10" fontId="9" fillId="15" borderId="46" xfId="1" applyNumberFormat="1" applyFont="1" applyFill="1" applyBorder="1" applyAlignment="1">
      <alignment horizontal="center" vertical="center" wrapText="1"/>
    </xf>
    <xf numFmtId="10" fontId="2" fillId="11" borderId="40" xfId="1" applyNumberFormat="1" applyFont="1" applyFill="1" applyBorder="1" applyAlignment="1">
      <alignment horizontal="center" vertical="center" wrapText="1"/>
    </xf>
    <xf numFmtId="9" fontId="22" fillId="11" borderId="48" xfId="1" applyFont="1" applyFill="1" applyBorder="1" applyAlignment="1">
      <alignment horizontal="center" vertical="center" wrapText="1"/>
    </xf>
    <xf numFmtId="9" fontId="22" fillId="11" borderId="49" xfId="1" applyFont="1" applyFill="1" applyBorder="1" applyAlignment="1">
      <alignment horizontal="center" vertical="center" wrapText="1"/>
    </xf>
    <xf numFmtId="9" fontId="22" fillId="11" borderId="52" xfId="1" applyFont="1" applyFill="1" applyBorder="1" applyAlignment="1">
      <alignment horizontal="center" vertical="center" wrapText="1"/>
    </xf>
    <xf numFmtId="9" fontId="25" fillId="15" borderId="48" xfId="1" applyFont="1" applyFill="1" applyBorder="1" applyAlignment="1">
      <alignment horizontal="center" vertical="center" wrapText="1"/>
    </xf>
    <xf numFmtId="9" fontId="25" fillId="15" borderId="49" xfId="1" applyFont="1" applyFill="1" applyBorder="1" applyAlignment="1">
      <alignment horizontal="center" vertical="center" wrapText="1"/>
    </xf>
    <xf numFmtId="9" fontId="25" fillId="15" borderId="52" xfId="1" applyFont="1" applyFill="1" applyBorder="1" applyAlignment="1">
      <alignment horizontal="center" vertical="center" wrapText="1"/>
    </xf>
    <xf numFmtId="1" fontId="10" fillId="0" borderId="1" xfId="0" applyNumberFormat="1" applyFont="1" applyFill="1" applyBorder="1" applyAlignment="1">
      <alignment horizontal="center" vertical="center" wrapText="1"/>
    </xf>
    <xf numFmtId="1" fontId="10" fillId="0" borderId="45" xfId="0" applyNumberFormat="1" applyFont="1" applyFill="1" applyBorder="1" applyAlignment="1">
      <alignment horizontal="center" vertical="center" wrapText="1"/>
    </xf>
    <xf numFmtId="9" fontId="10" fillId="0" borderId="1" xfId="0" applyNumberFormat="1" applyFont="1" applyFill="1" applyBorder="1" applyAlignment="1">
      <alignment horizontal="center" vertical="center" wrapText="1"/>
    </xf>
    <xf numFmtId="0" fontId="10" fillId="0" borderId="45" xfId="0" applyFont="1" applyFill="1" applyBorder="1" applyAlignment="1">
      <alignment horizontal="center" vertical="center" wrapText="1"/>
    </xf>
    <xf numFmtId="9" fontId="10" fillId="0" borderId="45" xfId="0" applyNumberFormat="1" applyFont="1" applyBorder="1" applyAlignment="1">
      <alignment horizontal="center" vertical="center" wrapText="1"/>
    </xf>
    <xf numFmtId="0" fontId="10" fillId="0" borderId="45" xfId="0" applyFont="1" applyBorder="1" applyAlignment="1">
      <alignment horizontal="center" vertical="center" wrapText="1"/>
    </xf>
    <xf numFmtId="9" fontId="10" fillId="0" borderId="42" xfId="0" applyNumberFormat="1" applyFont="1" applyFill="1" applyBorder="1" applyAlignment="1">
      <alignment horizontal="center" vertical="center" wrapText="1"/>
    </xf>
    <xf numFmtId="0" fontId="10" fillId="0" borderId="44" xfId="0" applyFont="1" applyFill="1" applyBorder="1" applyAlignment="1">
      <alignment horizontal="center" vertical="center" wrapText="1"/>
    </xf>
    <xf numFmtId="0" fontId="9" fillId="0" borderId="46" xfId="0" applyFont="1" applyFill="1" applyBorder="1" applyAlignment="1">
      <alignment horizontal="center" vertical="center" wrapText="1"/>
    </xf>
    <xf numFmtId="0" fontId="5" fillId="0" borderId="45" xfId="3" applyFont="1" applyBorder="1" applyAlignment="1">
      <alignment horizontal="center" vertical="center" wrapText="1"/>
    </xf>
    <xf numFmtId="0" fontId="5" fillId="0" borderId="60" xfId="0" applyFont="1" applyFill="1" applyBorder="1" applyAlignment="1">
      <alignment horizontal="center" vertical="center" wrapText="1"/>
    </xf>
    <xf numFmtId="0" fontId="5" fillId="0" borderId="49" xfId="0" applyFont="1" applyFill="1" applyBorder="1" applyAlignment="1">
      <alignment horizontal="center" vertical="center" wrapText="1"/>
    </xf>
    <xf numFmtId="0" fontId="5" fillId="0" borderId="62" xfId="0" applyFont="1" applyFill="1" applyBorder="1" applyAlignment="1">
      <alignment horizontal="center" vertical="center" wrapText="1"/>
    </xf>
    <xf numFmtId="0" fontId="9" fillId="0" borderId="4" xfId="0" applyFont="1" applyFill="1" applyBorder="1" applyAlignment="1">
      <alignment horizontal="center" vertical="center" wrapText="1"/>
    </xf>
    <xf numFmtId="10" fontId="5" fillId="0" borderId="2" xfId="0" applyNumberFormat="1" applyFont="1" applyFill="1" applyBorder="1" applyAlignment="1">
      <alignment horizontal="center" vertical="center" wrapText="1"/>
    </xf>
    <xf numFmtId="166" fontId="10" fillId="0" borderId="2" xfId="0" applyNumberFormat="1" applyFont="1" applyFill="1" applyBorder="1" applyAlignment="1">
      <alignment horizontal="center" vertical="center" wrapText="1"/>
    </xf>
    <xf numFmtId="166" fontId="10" fillId="0" borderId="4" xfId="0" applyNumberFormat="1" applyFont="1" applyFill="1" applyBorder="1" applyAlignment="1">
      <alignment horizontal="center" vertical="center" wrapText="1"/>
    </xf>
    <xf numFmtId="0" fontId="10" fillId="0" borderId="4" xfId="0" applyFont="1" applyFill="1" applyBorder="1" applyAlignment="1">
      <alignment horizontal="center" vertical="center" wrapText="1"/>
    </xf>
    <xf numFmtId="9" fontId="10" fillId="0" borderId="2" xfId="0" applyNumberFormat="1" applyFont="1" applyFill="1" applyBorder="1" applyAlignment="1">
      <alignment horizontal="center" vertical="center" wrapText="1"/>
    </xf>
    <xf numFmtId="0" fontId="9" fillId="0" borderId="60" xfId="0" applyFont="1" applyFill="1" applyBorder="1" applyAlignment="1">
      <alignment horizontal="center" vertical="center" wrapText="1"/>
    </xf>
    <xf numFmtId="0" fontId="9" fillId="0" borderId="49" xfId="0" applyFont="1" applyFill="1" applyBorder="1" applyAlignment="1">
      <alignment horizontal="center" vertical="center" wrapText="1"/>
    </xf>
    <xf numFmtId="0" fontId="10" fillId="0" borderId="46" xfId="0" applyFont="1" applyFill="1" applyBorder="1" applyAlignment="1">
      <alignment horizontal="center" vertical="center" wrapText="1"/>
    </xf>
    <xf numFmtId="0" fontId="10" fillId="0" borderId="2" xfId="0" applyFont="1" applyFill="1" applyBorder="1" applyAlignment="1">
      <alignment horizontal="center" vertical="center"/>
    </xf>
    <xf numFmtId="9" fontId="10" fillId="0" borderId="4" xfId="1" applyFont="1" applyFill="1" applyBorder="1" applyAlignment="1">
      <alignment horizontal="center" vertical="center"/>
    </xf>
    <xf numFmtId="9" fontId="10" fillId="0" borderId="3" xfId="1" applyFont="1" applyFill="1" applyBorder="1" applyAlignment="1">
      <alignment horizontal="center" vertical="center"/>
    </xf>
    <xf numFmtId="1" fontId="10" fillId="0" borderId="2" xfId="0" applyNumberFormat="1" applyFont="1" applyFill="1" applyBorder="1" applyAlignment="1">
      <alignment horizontal="center" vertical="center"/>
    </xf>
    <xf numFmtId="1" fontId="10" fillId="0" borderId="4" xfId="0" applyNumberFormat="1" applyFont="1" applyFill="1" applyBorder="1" applyAlignment="1">
      <alignment horizontal="center" vertical="center"/>
    </xf>
    <xf numFmtId="1" fontId="10" fillId="0" borderId="3" xfId="0" applyNumberFormat="1" applyFont="1" applyFill="1" applyBorder="1" applyAlignment="1">
      <alignment horizontal="center" vertical="center"/>
    </xf>
    <xf numFmtId="0" fontId="10" fillId="0" borderId="60" xfId="0" applyFont="1" applyFill="1" applyBorder="1" applyAlignment="1">
      <alignment horizontal="center" vertical="center"/>
    </xf>
    <xf numFmtId="0" fontId="10" fillId="0" borderId="49" xfId="0" applyFont="1" applyFill="1" applyBorder="1" applyAlignment="1">
      <alignment horizontal="center" vertical="center"/>
    </xf>
    <xf numFmtId="0" fontId="10" fillId="0" borderId="62" xfId="0" applyFont="1" applyFill="1" applyBorder="1" applyAlignment="1">
      <alignment horizontal="center" vertical="center"/>
    </xf>
    <xf numFmtId="9" fontId="10" fillId="0" borderId="40" xfId="0" applyNumberFormat="1" applyFont="1" applyFill="1" applyBorder="1" applyAlignment="1">
      <alignment horizontal="center" vertical="center"/>
    </xf>
    <xf numFmtId="0" fontId="10" fillId="0" borderId="40" xfId="0" applyFont="1" applyFill="1" applyBorder="1" applyAlignment="1">
      <alignment horizontal="center" vertical="center"/>
    </xf>
    <xf numFmtId="1" fontId="10" fillId="0" borderId="60" xfId="0" applyNumberFormat="1" applyFont="1" applyFill="1" applyBorder="1" applyAlignment="1">
      <alignment horizontal="center" vertical="center"/>
    </xf>
    <xf numFmtId="1" fontId="10" fillId="0" borderId="49" xfId="0" applyNumberFormat="1" applyFont="1" applyFill="1" applyBorder="1" applyAlignment="1">
      <alignment horizontal="center" vertical="center"/>
    </xf>
    <xf numFmtId="1" fontId="10" fillId="0" borderId="62" xfId="0" applyNumberFormat="1" applyFont="1" applyFill="1" applyBorder="1" applyAlignment="1">
      <alignment horizontal="center" vertical="center"/>
    </xf>
    <xf numFmtId="1" fontId="18" fillId="0" borderId="1" xfId="0" applyNumberFormat="1" applyFont="1" applyFill="1" applyBorder="1" applyAlignment="1">
      <alignment horizontal="center" vertical="center" wrapText="1"/>
    </xf>
    <xf numFmtId="1" fontId="18" fillId="0" borderId="45" xfId="0" applyNumberFormat="1" applyFont="1" applyFill="1" applyBorder="1" applyAlignment="1">
      <alignment horizontal="center" vertical="center" wrapText="1"/>
    </xf>
    <xf numFmtId="0" fontId="18" fillId="0" borderId="45" xfId="0" applyFont="1" applyFill="1" applyBorder="1" applyAlignment="1">
      <alignment horizontal="center" vertical="center" wrapText="1"/>
    </xf>
    <xf numFmtId="9" fontId="18" fillId="7" borderId="1" xfId="0" applyNumberFormat="1" applyFont="1" applyFill="1" applyBorder="1" applyAlignment="1">
      <alignment horizontal="center" vertical="center" wrapText="1"/>
    </xf>
    <xf numFmtId="0" fontId="18" fillId="7" borderId="1" xfId="0" applyFont="1" applyFill="1" applyBorder="1" applyAlignment="1">
      <alignment horizontal="center" vertical="center" wrapText="1"/>
    </xf>
    <xf numFmtId="0" fontId="18" fillId="7" borderId="45" xfId="0" applyFont="1" applyFill="1" applyBorder="1" applyAlignment="1">
      <alignment horizontal="center" vertical="center" wrapText="1"/>
    </xf>
    <xf numFmtId="0" fontId="10" fillId="0" borderId="48" xfId="0" applyFont="1" applyFill="1" applyBorder="1" applyAlignment="1">
      <alignment horizontal="center" vertical="center" wrapText="1"/>
    </xf>
    <xf numFmtId="0" fontId="10" fillId="0" borderId="49" xfId="0" applyFont="1" applyFill="1" applyBorder="1" applyAlignment="1">
      <alignment horizontal="center" vertical="center" wrapText="1"/>
    </xf>
    <xf numFmtId="0" fontId="10" fillId="0" borderId="52" xfId="0" applyFont="1" applyFill="1" applyBorder="1" applyAlignment="1">
      <alignment horizontal="center" vertical="center" wrapText="1"/>
    </xf>
    <xf numFmtId="0" fontId="5" fillId="0" borderId="39" xfId="0" applyFont="1" applyFill="1" applyBorder="1" applyAlignment="1">
      <alignment horizontal="center" vertical="center" wrapText="1"/>
    </xf>
    <xf numFmtId="0" fontId="2" fillId="0" borderId="40" xfId="0" applyFont="1" applyFill="1" applyBorder="1" applyAlignment="1">
      <alignment horizontal="center" vertical="center" wrapText="1"/>
    </xf>
    <xf numFmtId="0" fontId="5" fillId="0" borderId="39" xfId="0" applyFont="1" applyFill="1" applyBorder="1" applyAlignment="1">
      <alignment horizontal="center" vertical="center"/>
    </xf>
    <xf numFmtId="9" fontId="5" fillId="0" borderId="39" xfId="0" applyNumberFormat="1" applyFont="1" applyFill="1" applyBorder="1" applyAlignment="1">
      <alignment horizontal="center" vertical="center"/>
    </xf>
    <xf numFmtId="9" fontId="10" fillId="0" borderId="68" xfId="0" applyNumberFormat="1" applyFont="1" applyFill="1" applyBorder="1" applyAlignment="1">
      <alignment horizontal="center" vertical="center"/>
    </xf>
    <xf numFmtId="0" fontId="10" fillId="0" borderId="48" xfId="0" applyFont="1" applyFill="1" applyBorder="1" applyAlignment="1">
      <alignment horizontal="center" vertical="center"/>
    </xf>
    <xf numFmtId="0" fontId="18" fillId="11" borderId="45" xfId="0" applyFont="1" applyFill="1" applyBorder="1" applyAlignment="1">
      <alignment horizontal="center" vertical="center" wrapText="1"/>
    </xf>
    <xf numFmtId="9" fontId="18" fillId="11" borderId="17" xfId="0" applyNumberFormat="1" applyFont="1" applyFill="1" applyBorder="1" applyAlignment="1">
      <alignment horizontal="center" vertical="center" wrapText="1"/>
    </xf>
    <xf numFmtId="0" fontId="18" fillId="11" borderId="17" xfId="0" applyFont="1" applyFill="1" applyBorder="1" applyAlignment="1">
      <alignment horizontal="center" vertical="center" wrapText="1"/>
    </xf>
    <xf numFmtId="0" fontId="18" fillId="11" borderId="63" xfId="0" applyFont="1" applyFill="1" applyBorder="1" applyAlignment="1">
      <alignment horizontal="center" vertical="center" wrapText="1"/>
    </xf>
    <xf numFmtId="1" fontId="18" fillId="0" borderId="42" xfId="0" applyNumberFormat="1" applyFont="1" applyFill="1" applyBorder="1" applyAlignment="1">
      <alignment horizontal="center" vertical="center" wrapText="1"/>
    </xf>
    <xf numFmtId="1" fontId="18" fillId="0" borderId="44" xfId="0" applyNumberFormat="1" applyFont="1" applyFill="1" applyBorder="1" applyAlignment="1">
      <alignment horizontal="center" vertical="center" wrapText="1"/>
    </xf>
    <xf numFmtId="0" fontId="9" fillId="11" borderId="45" xfId="0" applyFont="1" applyFill="1" applyBorder="1" applyAlignment="1">
      <alignment horizontal="center" vertical="center" wrapText="1"/>
    </xf>
    <xf numFmtId="0" fontId="5" fillId="11" borderId="45" xfId="0" applyFont="1" applyFill="1" applyBorder="1" applyAlignment="1">
      <alignment horizontal="center" vertical="center" wrapText="1"/>
    </xf>
    <xf numFmtId="9" fontId="5" fillId="0" borderId="39" xfId="0" applyNumberFormat="1" applyFont="1" applyFill="1" applyBorder="1" applyAlignment="1">
      <alignment horizontal="center" vertical="center" wrapText="1"/>
    </xf>
    <xf numFmtId="1" fontId="5" fillId="0" borderId="39" xfId="0" applyNumberFormat="1" applyFont="1" applyFill="1" applyBorder="1" applyAlignment="1">
      <alignment horizontal="center" vertical="center" wrapText="1"/>
    </xf>
    <xf numFmtId="1" fontId="5" fillId="0" borderId="1" xfId="0" applyNumberFormat="1" applyFont="1" applyFill="1" applyBorder="1" applyAlignment="1">
      <alignment horizontal="center" vertical="center" wrapText="1"/>
    </xf>
    <xf numFmtId="10" fontId="5" fillId="0" borderId="39" xfId="0" applyNumberFormat="1" applyFont="1" applyFill="1" applyBorder="1" applyAlignment="1">
      <alignment horizontal="center" vertical="center" wrapText="1"/>
    </xf>
    <xf numFmtId="164" fontId="5" fillId="0" borderId="39" xfId="0" applyNumberFormat="1" applyFont="1" applyFill="1" applyBorder="1" applyAlignment="1">
      <alignment horizontal="center" vertical="center" wrapText="1"/>
    </xf>
    <xf numFmtId="164" fontId="5" fillId="0" borderId="1" xfId="0" applyNumberFormat="1" applyFont="1" applyFill="1" applyBorder="1" applyAlignment="1">
      <alignment horizontal="center" vertical="center" wrapText="1"/>
    </xf>
    <xf numFmtId="1" fontId="5" fillId="0" borderId="40" xfId="0" applyNumberFormat="1" applyFont="1" applyFill="1" applyBorder="1" applyAlignment="1">
      <alignment horizontal="center" vertical="center" wrapText="1"/>
    </xf>
    <xf numFmtId="1" fontId="5" fillId="0" borderId="3" xfId="0" applyNumberFormat="1" applyFont="1" applyFill="1" applyBorder="1" applyAlignment="1">
      <alignment horizontal="center" vertical="center" wrapText="1"/>
    </xf>
    <xf numFmtId="1" fontId="5" fillId="0" borderId="38" xfId="0" applyNumberFormat="1" applyFont="1" applyFill="1" applyBorder="1" applyAlignment="1">
      <alignment horizontal="center" vertical="center" wrapText="1"/>
    </xf>
    <xf numFmtId="1" fontId="5" fillId="0" borderId="42" xfId="0" applyNumberFormat="1" applyFont="1" applyFill="1" applyBorder="1" applyAlignment="1">
      <alignment horizontal="center" vertical="center" wrapText="1"/>
    </xf>
    <xf numFmtId="9" fontId="5" fillId="0" borderId="40" xfId="0" applyNumberFormat="1" applyFont="1" applyFill="1" applyBorder="1" applyAlignment="1">
      <alignment horizontal="center" vertical="center" wrapText="1"/>
    </xf>
    <xf numFmtId="9" fontId="5" fillId="0" borderId="3" xfId="0" applyNumberFormat="1" applyFont="1" applyFill="1" applyBorder="1" applyAlignment="1">
      <alignment horizontal="center" vertical="center" wrapText="1"/>
    </xf>
    <xf numFmtId="0" fontId="25" fillId="11" borderId="38" xfId="0" applyFont="1" applyFill="1" applyBorder="1" applyAlignment="1">
      <alignment horizontal="center" vertical="center" wrapText="1"/>
    </xf>
    <xf numFmtId="0" fontId="25" fillId="11" borderId="42" xfId="0" applyFont="1" applyFill="1" applyBorder="1" applyAlignment="1">
      <alignment horizontal="center" vertical="center" wrapText="1"/>
    </xf>
    <xf numFmtId="0" fontId="25" fillId="11" borderId="44" xfId="0" applyFont="1" applyFill="1" applyBorder="1" applyAlignment="1">
      <alignment horizontal="center" vertical="center" wrapText="1"/>
    </xf>
    <xf numFmtId="0" fontId="10" fillId="11" borderId="39" xfId="0" applyFont="1" applyFill="1" applyBorder="1" applyAlignment="1">
      <alignment horizontal="center" vertical="center" wrapText="1"/>
    </xf>
    <xf numFmtId="0" fontId="10" fillId="11" borderId="45" xfId="0" applyFont="1" applyFill="1" applyBorder="1" applyAlignment="1">
      <alignment horizontal="center" vertical="center" wrapText="1"/>
    </xf>
    <xf numFmtId="0" fontId="9" fillId="11" borderId="39" xfId="0" applyFont="1" applyFill="1" applyBorder="1" applyAlignment="1">
      <alignment horizontal="center" vertical="center" wrapText="1"/>
    </xf>
    <xf numFmtId="1" fontId="10" fillId="0" borderId="39" xfId="0" applyNumberFormat="1" applyFont="1" applyFill="1" applyBorder="1" applyAlignment="1">
      <alignment horizontal="center" vertical="center"/>
    </xf>
    <xf numFmtId="1" fontId="10" fillId="0" borderId="1" xfId="0" applyNumberFormat="1" applyFont="1" applyFill="1" applyBorder="1" applyAlignment="1">
      <alignment horizontal="center" vertical="center"/>
    </xf>
    <xf numFmtId="1" fontId="10" fillId="0" borderId="45" xfId="0" applyNumberFormat="1" applyFont="1" applyFill="1" applyBorder="1" applyAlignment="1">
      <alignment horizontal="center" vertical="center"/>
    </xf>
    <xf numFmtId="9" fontId="10" fillId="0" borderId="39" xfId="0" applyNumberFormat="1" applyFont="1" applyFill="1" applyBorder="1" applyAlignment="1">
      <alignment horizontal="center" vertical="center"/>
    </xf>
    <xf numFmtId="0" fontId="10" fillId="0" borderId="45" xfId="0" applyFont="1" applyFill="1" applyBorder="1" applyAlignment="1">
      <alignment horizontal="center" vertical="center"/>
    </xf>
    <xf numFmtId="9" fontId="10" fillId="4" borderId="39" xfId="0" applyNumberFormat="1" applyFont="1" applyFill="1" applyBorder="1" applyAlignment="1">
      <alignment horizontal="center" vertical="center" wrapText="1"/>
    </xf>
    <xf numFmtId="9" fontId="10" fillId="4" borderId="45" xfId="0" applyNumberFormat="1" applyFont="1" applyFill="1" applyBorder="1" applyAlignment="1">
      <alignment horizontal="center" vertical="center" wrapText="1"/>
    </xf>
    <xf numFmtId="0" fontId="10" fillId="4" borderId="39" xfId="0" applyFont="1" applyFill="1" applyBorder="1" applyAlignment="1">
      <alignment horizontal="center" vertical="center"/>
    </xf>
    <xf numFmtId="0" fontId="10" fillId="4" borderId="45" xfId="0" applyFont="1" applyFill="1" applyBorder="1" applyAlignment="1">
      <alignment horizontal="center" vertical="center"/>
    </xf>
    <xf numFmtId="9" fontId="10" fillId="4" borderId="59" xfId="0" applyNumberFormat="1" applyFont="1" applyFill="1" applyBorder="1" applyAlignment="1">
      <alignment horizontal="center" vertical="center"/>
    </xf>
    <xf numFmtId="0" fontId="10" fillId="4" borderId="17" xfId="0" applyFont="1" applyFill="1" applyBorder="1" applyAlignment="1">
      <alignment horizontal="center" vertical="center"/>
    </xf>
    <xf numFmtId="0" fontId="10" fillId="4" borderId="63" xfId="0" applyFont="1" applyFill="1" applyBorder="1" applyAlignment="1">
      <alignment horizontal="center" vertical="center"/>
    </xf>
    <xf numFmtId="1" fontId="10" fillId="0" borderId="38" xfId="0" applyNumberFormat="1" applyFont="1" applyFill="1" applyBorder="1" applyAlignment="1">
      <alignment horizontal="center" vertical="center"/>
    </xf>
    <xf numFmtId="1" fontId="10" fillId="0" borderId="42" xfId="0" applyNumberFormat="1" applyFont="1" applyFill="1" applyBorder="1" applyAlignment="1">
      <alignment horizontal="center" vertical="center"/>
    </xf>
    <xf numFmtId="1" fontId="10" fillId="0" borderId="44" xfId="0" applyNumberFormat="1" applyFont="1" applyFill="1" applyBorder="1" applyAlignment="1">
      <alignment horizontal="center" vertical="center"/>
    </xf>
    <xf numFmtId="0" fontId="25" fillId="4" borderId="38" xfId="0" applyFont="1" applyFill="1" applyBorder="1" applyAlignment="1">
      <alignment horizontal="center" vertical="center" wrapText="1"/>
    </xf>
    <xf numFmtId="0" fontId="25" fillId="4" borderId="42" xfId="0" applyFont="1" applyFill="1" applyBorder="1" applyAlignment="1">
      <alignment horizontal="center" vertical="center" wrapText="1"/>
    </xf>
    <xf numFmtId="0" fontId="25" fillId="4" borderId="44" xfId="0" applyFont="1" applyFill="1" applyBorder="1" applyAlignment="1">
      <alignment horizontal="center" vertical="center" wrapText="1"/>
    </xf>
    <xf numFmtId="0" fontId="10" fillId="4" borderId="40" xfId="0" applyFont="1" applyFill="1" applyBorder="1" applyAlignment="1">
      <alignment horizontal="center" vertical="center" wrapText="1"/>
    </xf>
    <xf numFmtId="0" fontId="10" fillId="4" borderId="4" xfId="0" applyFont="1" applyFill="1" applyBorder="1" applyAlignment="1">
      <alignment horizontal="center" vertical="center" wrapText="1"/>
    </xf>
    <xf numFmtId="0" fontId="10" fillId="4" borderId="46" xfId="0" applyFont="1" applyFill="1" applyBorder="1" applyAlignment="1">
      <alignment horizontal="center" vertical="center" wrapText="1"/>
    </xf>
    <xf numFmtId="0" fontId="9" fillId="4" borderId="40" xfId="0" applyFont="1" applyFill="1" applyBorder="1" applyAlignment="1">
      <alignment horizontal="center" vertical="center" wrapText="1"/>
    </xf>
    <xf numFmtId="0" fontId="9" fillId="4" borderId="4" xfId="0" applyFont="1" applyFill="1" applyBorder="1" applyAlignment="1">
      <alignment horizontal="center" vertical="center" wrapText="1"/>
    </xf>
    <xf numFmtId="0" fontId="9" fillId="4" borderId="46" xfId="0" applyFont="1" applyFill="1" applyBorder="1" applyAlignment="1">
      <alignment horizontal="center" vertical="center" wrapText="1"/>
    </xf>
    <xf numFmtId="0" fontId="5" fillId="4" borderId="39" xfId="0" applyFont="1" applyFill="1" applyBorder="1" applyAlignment="1">
      <alignment horizontal="center" vertical="center" wrapText="1"/>
    </xf>
    <xf numFmtId="0" fontId="5" fillId="4" borderId="45" xfId="0" applyFont="1" applyFill="1" applyBorder="1" applyAlignment="1">
      <alignment horizontal="center" vertical="center" wrapText="1"/>
    </xf>
    <xf numFmtId="0" fontId="10" fillId="4" borderId="39" xfId="0" applyFont="1" applyFill="1" applyBorder="1" applyAlignment="1">
      <alignment horizontal="center" vertical="center" wrapText="1"/>
    </xf>
    <xf numFmtId="0" fontId="10" fillId="4" borderId="45" xfId="0" applyFont="1" applyFill="1" applyBorder="1" applyAlignment="1">
      <alignment horizontal="center" vertical="center" wrapText="1"/>
    </xf>
    <xf numFmtId="9" fontId="10" fillId="12" borderId="2" xfId="0" applyNumberFormat="1" applyFont="1" applyFill="1" applyBorder="1" applyAlignment="1">
      <alignment horizontal="center" vertical="center"/>
    </xf>
    <xf numFmtId="9" fontId="10" fillId="12" borderId="46" xfId="0" applyNumberFormat="1" applyFont="1" applyFill="1" applyBorder="1" applyAlignment="1">
      <alignment horizontal="center" vertical="center"/>
    </xf>
    <xf numFmtId="164" fontId="10" fillId="0" borderId="46" xfId="0" applyNumberFormat="1" applyFont="1" applyFill="1" applyBorder="1" applyAlignment="1">
      <alignment horizontal="center" vertical="center"/>
    </xf>
    <xf numFmtId="9" fontId="10" fillId="0" borderId="46" xfId="0" applyNumberFormat="1" applyFont="1" applyFill="1" applyBorder="1" applyAlignment="1">
      <alignment horizontal="center" vertical="center"/>
    </xf>
    <xf numFmtId="9" fontId="10" fillId="7" borderId="2" xfId="0" applyNumberFormat="1" applyFont="1" applyFill="1" applyBorder="1" applyAlignment="1">
      <alignment horizontal="center" vertical="center"/>
    </xf>
    <xf numFmtId="9" fontId="10" fillId="7" borderId="46" xfId="0" applyNumberFormat="1" applyFont="1" applyFill="1" applyBorder="1" applyAlignment="1">
      <alignment horizontal="center" vertical="center"/>
    </xf>
    <xf numFmtId="9" fontId="10" fillId="10" borderId="2" xfId="0" applyNumberFormat="1" applyFont="1" applyFill="1" applyBorder="1" applyAlignment="1">
      <alignment horizontal="center" vertical="center"/>
    </xf>
    <xf numFmtId="9" fontId="10" fillId="10" borderId="46" xfId="0" applyNumberFormat="1" applyFont="1" applyFill="1" applyBorder="1" applyAlignment="1">
      <alignment horizontal="center" vertical="center"/>
    </xf>
    <xf numFmtId="164" fontId="10" fillId="10" borderId="2" xfId="0" applyNumberFormat="1" applyFont="1" applyFill="1" applyBorder="1" applyAlignment="1">
      <alignment horizontal="center" vertical="center"/>
    </xf>
    <xf numFmtId="164" fontId="10" fillId="10" borderId="46" xfId="0" applyNumberFormat="1" applyFont="1" applyFill="1" applyBorder="1" applyAlignment="1">
      <alignment horizontal="center" vertical="center"/>
    </xf>
    <xf numFmtId="164" fontId="10" fillId="12" borderId="2" xfId="0" applyNumberFormat="1" applyFont="1" applyFill="1" applyBorder="1" applyAlignment="1">
      <alignment horizontal="center" vertical="center"/>
    </xf>
    <xf numFmtId="164" fontId="10" fillId="12" borderId="46" xfId="0" applyNumberFormat="1" applyFont="1" applyFill="1" applyBorder="1" applyAlignment="1">
      <alignment horizontal="center" vertical="center"/>
    </xf>
    <xf numFmtId="0" fontId="5" fillId="15" borderId="2" xfId="0" applyFont="1" applyFill="1" applyBorder="1" applyAlignment="1">
      <alignment horizontal="center" vertical="center" wrapText="1"/>
    </xf>
    <xf numFmtId="0" fontId="5" fillId="15" borderId="46" xfId="0" applyFont="1" applyFill="1" applyBorder="1" applyAlignment="1">
      <alignment horizontal="center" vertical="center" wrapText="1"/>
    </xf>
    <xf numFmtId="9" fontId="10" fillId="15" borderId="61" xfId="0" applyNumberFormat="1" applyFont="1" applyFill="1" applyBorder="1" applyAlignment="1">
      <alignment horizontal="center" vertical="center"/>
    </xf>
    <xf numFmtId="9" fontId="10" fillId="15" borderId="47" xfId="0" applyNumberFormat="1" applyFont="1" applyFill="1" applyBorder="1" applyAlignment="1">
      <alignment horizontal="center" vertical="center"/>
    </xf>
    <xf numFmtId="9" fontId="10" fillId="0" borderId="60" xfId="0" applyNumberFormat="1" applyFont="1" applyFill="1" applyBorder="1" applyAlignment="1">
      <alignment horizontal="center" vertical="center"/>
    </xf>
    <xf numFmtId="9" fontId="10" fillId="0" borderId="52" xfId="0" applyNumberFormat="1" applyFont="1" applyFill="1" applyBorder="1" applyAlignment="1">
      <alignment horizontal="center" vertical="center"/>
    </xf>
    <xf numFmtId="0" fontId="9" fillId="15" borderId="2" xfId="0" applyFont="1" applyFill="1" applyBorder="1" applyAlignment="1">
      <alignment horizontal="center" vertical="center" wrapText="1"/>
    </xf>
    <xf numFmtId="0" fontId="9" fillId="15" borderId="46" xfId="0" applyFont="1" applyFill="1" applyBorder="1" applyAlignment="1">
      <alignment horizontal="center" vertical="center" wrapText="1"/>
    </xf>
    <xf numFmtId="9" fontId="5" fillId="15" borderId="2" xfId="0" applyNumberFormat="1" applyFont="1" applyFill="1" applyBorder="1" applyAlignment="1">
      <alignment horizontal="center" vertical="center" wrapText="1"/>
    </xf>
    <xf numFmtId="9" fontId="5" fillId="15" borderId="46" xfId="0" applyNumberFormat="1" applyFont="1" applyFill="1" applyBorder="1" applyAlignment="1">
      <alignment horizontal="center" vertical="center" wrapText="1"/>
    </xf>
    <xf numFmtId="0" fontId="12" fillId="10" borderId="2" xfId="0" applyFont="1" applyFill="1" applyBorder="1" applyAlignment="1">
      <alignment horizontal="center" vertical="center"/>
    </xf>
    <xf numFmtId="0" fontId="12" fillId="10" borderId="4" xfId="0" applyFont="1" applyFill="1" applyBorder="1" applyAlignment="1">
      <alignment horizontal="center" vertical="center"/>
    </xf>
    <xf numFmtId="0" fontId="12" fillId="10" borderId="3" xfId="0" applyFont="1" applyFill="1" applyBorder="1" applyAlignment="1">
      <alignment horizontal="center" vertical="center"/>
    </xf>
    <xf numFmtId="9" fontId="12" fillId="10" borderId="2" xfId="0" applyNumberFormat="1" applyFont="1" applyFill="1" applyBorder="1" applyAlignment="1">
      <alignment horizontal="center" vertical="center"/>
    </xf>
    <xf numFmtId="0" fontId="12" fillId="12" borderId="2" xfId="0" applyFont="1" applyFill="1" applyBorder="1" applyAlignment="1">
      <alignment horizontal="center" vertical="center"/>
    </xf>
    <xf numFmtId="0" fontId="12" fillId="12" borderId="4" xfId="0" applyFont="1" applyFill="1" applyBorder="1" applyAlignment="1">
      <alignment horizontal="center" vertical="center"/>
    </xf>
    <xf numFmtId="0" fontId="12" fillId="12" borderId="3" xfId="0" applyFont="1" applyFill="1" applyBorder="1" applyAlignment="1">
      <alignment horizontal="center" vertical="center"/>
    </xf>
    <xf numFmtId="9" fontId="12" fillId="12" borderId="2" xfId="0" applyNumberFormat="1" applyFont="1" applyFill="1" applyBorder="1" applyAlignment="1">
      <alignment horizontal="center" vertical="center"/>
    </xf>
    <xf numFmtId="9" fontId="12" fillId="0" borderId="2" xfId="0" applyNumberFormat="1" applyFont="1" applyFill="1" applyBorder="1" applyAlignment="1">
      <alignment horizontal="center" vertical="center"/>
    </xf>
    <xf numFmtId="0" fontId="12" fillId="0" borderId="4" xfId="0" applyFont="1" applyFill="1" applyBorder="1" applyAlignment="1">
      <alignment horizontal="center" vertical="center"/>
    </xf>
    <xf numFmtId="0" fontId="12" fillId="0" borderId="3" xfId="0" applyFont="1" applyFill="1" applyBorder="1" applyAlignment="1">
      <alignment horizontal="center" vertical="center"/>
    </xf>
    <xf numFmtId="0" fontId="12" fillId="0" borderId="2" xfId="0" applyFont="1" applyFill="1" applyBorder="1" applyAlignment="1">
      <alignment horizontal="center" vertical="center"/>
    </xf>
    <xf numFmtId="0" fontId="12" fillId="0" borderId="1" xfId="0" applyFont="1" applyFill="1" applyBorder="1" applyAlignment="1">
      <alignment horizontal="center" vertical="center"/>
    </xf>
    <xf numFmtId="9" fontId="12" fillId="0" borderId="1" xfId="0" applyNumberFormat="1" applyFont="1" applyFill="1" applyBorder="1" applyAlignment="1">
      <alignment horizontal="center" vertical="center"/>
    </xf>
    <xf numFmtId="0" fontId="12" fillId="10" borderId="1" xfId="0" applyFont="1" applyFill="1" applyBorder="1" applyAlignment="1">
      <alignment horizontal="center" vertical="center"/>
    </xf>
    <xf numFmtId="9" fontId="12" fillId="10" borderId="1" xfId="0" applyNumberFormat="1" applyFont="1" applyFill="1" applyBorder="1" applyAlignment="1">
      <alignment horizontal="center" vertical="center"/>
    </xf>
    <xf numFmtId="0" fontId="12" fillId="15" borderId="2" xfId="0" applyFont="1" applyFill="1" applyBorder="1" applyAlignment="1">
      <alignment horizontal="center" vertical="center" wrapText="1"/>
    </xf>
    <xf numFmtId="0" fontId="12" fillId="15" borderId="4" xfId="0" applyFont="1" applyFill="1" applyBorder="1" applyAlignment="1">
      <alignment horizontal="center" vertical="center" wrapText="1"/>
    </xf>
    <xf numFmtId="0" fontId="12" fillId="15" borderId="3" xfId="0" applyFont="1" applyFill="1" applyBorder="1" applyAlignment="1">
      <alignment horizontal="center" vertical="center" wrapText="1"/>
    </xf>
    <xf numFmtId="16" fontId="12" fillId="15" borderId="2" xfId="0" applyNumberFormat="1" applyFont="1" applyFill="1" applyBorder="1" applyAlignment="1">
      <alignment horizontal="center" vertical="center" wrapText="1"/>
    </xf>
    <xf numFmtId="16" fontId="12" fillId="15" borderId="4" xfId="0" applyNumberFormat="1" applyFont="1" applyFill="1" applyBorder="1" applyAlignment="1">
      <alignment horizontal="center" vertical="center" wrapText="1"/>
    </xf>
    <xf numFmtId="16" fontId="12" fillId="15" borderId="3" xfId="0" applyNumberFormat="1" applyFont="1" applyFill="1" applyBorder="1" applyAlignment="1">
      <alignment horizontal="center" vertical="center" wrapText="1"/>
    </xf>
    <xf numFmtId="0" fontId="12" fillId="15" borderId="10" xfId="0" applyFont="1" applyFill="1" applyBorder="1" applyAlignment="1">
      <alignment horizontal="center" vertical="center"/>
    </xf>
    <xf numFmtId="0" fontId="12" fillId="15" borderId="11" xfId="0" applyFont="1" applyFill="1" applyBorder="1" applyAlignment="1">
      <alignment horizontal="center" vertical="center"/>
    </xf>
    <xf numFmtId="0" fontId="12" fillId="15" borderId="12" xfId="0" applyFont="1" applyFill="1" applyBorder="1" applyAlignment="1">
      <alignment horizontal="center" vertical="center"/>
    </xf>
    <xf numFmtId="9" fontId="12" fillId="15" borderId="70" xfId="0" applyNumberFormat="1" applyFont="1" applyFill="1" applyBorder="1" applyAlignment="1">
      <alignment horizontal="center" vertical="center"/>
    </xf>
    <xf numFmtId="0" fontId="12" fillId="15" borderId="71" xfId="0" applyFont="1" applyFill="1" applyBorder="1" applyAlignment="1">
      <alignment horizontal="center" vertical="center"/>
    </xf>
    <xf numFmtId="0" fontId="12" fillId="15" borderId="72" xfId="0" applyFont="1" applyFill="1" applyBorder="1" applyAlignment="1">
      <alignment horizontal="center" vertical="center"/>
    </xf>
    <xf numFmtId="0" fontId="12" fillId="0" borderId="60" xfId="0" applyFont="1" applyFill="1" applyBorder="1" applyAlignment="1">
      <alignment horizontal="center" vertical="center"/>
    </xf>
    <xf numFmtId="0" fontId="12" fillId="0" borderId="49" xfId="0" applyFont="1" applyFill="1" applyBorder="1" applyAlignment="1">
      <alignment horizontal="center" vertical="center"/>
    </xf>
    <xf numFmtId="0" fontId="12" fillId="0" borderId="62" xfId="0" applyFont="1" applyFill="1" applyBorder="1" applyAlignment="1">
      <alignment horizontal="center" vertical="center"/>
    </xf>
    <xf numFmtId="0" fontId="25" fillId="15" borderId="48" xfId="0" applyFont="1" applyFill="1" applyBorder="1" applyAlignment="1">
      <alignment horizontal="center" vertical="center" wrapText="1"/>
    </xf>
    <xf numFmtId="0" fontId="25" fillId="15" borderId="49" xfId="0" applyFont="1" applyFill="1" applyBorder="1" applyAlignment="1">
      <alignment horizontal="center" vertical="center" wrapText="1"/>
    </xf>
    <xf numFmtId="0" fontId="25" fillId="15" borderId="52" xfId="0" applyFont="1" applyFill="1" applyBorder="1" applyAlignment="1">
      <alignment horizontal="center" vertical="center" wrapText="1"/>
    </xf>
    <xf numFmtId="0" fontId="10" fillId="15" borderId="40" xfId="0" applyFont="1" applyFill="1" applyBorder="1" applyAlignment="1">
      <alignment horizontal="center" vertical="center" wrapText="1"/>
    </xf>
    <xf numFmtId="0" fontId="10" fillId="15" borderId="4" xfId="0" applyFont="1" applyFill="1" applyBorder="1" applyAlignment="1">
      <alignment horizontal="center" vertical="center" wrapText="1"/>
    </xf>
    <xf numFmtId="0" fontId="10" fillId="15" borderId="46" xfId="0" applyFont="1" applyFill="1" applyBorder="1" applyAlignment="1">
      <alignment horizontal="center" vertical="center" wrapText="1"/>
    </xf>
    <xf numFmtId="0" fontId="9" fillId="15" borderId="4" xfId="0" applyFont="1" applyFill="1" applyBorder="1" applyAlignment="1">
      <alignment horizontal="center" vertical="center" wrapText="1"/>
    </xf>
    <xf numFmtId="0" fontId="9" fillId="15" borderId="3" xfId="0" applyFont="1" applyFill="1" applyBorder="1" applyAlignment="1">
      <alignment horizontal="center" vertical="center" wrapText="1"/>
    </xf>
    <xf numFmtId="164" fontId="10" fillId="10" borderId="1" xfId="1" applyNumberFormat="1" applyFont="1" applyFill="1" applyBorder="1" applyAlignment="1">
      <alignment horizontal="center" vertical="center" wrapText="1"/>
    </xf>
    <xf numFmtId="1" fontId="10" fillId="12" borderId="1" xfId="0" applyNumberFormat="1" applyFont="1" applyFill="1" applyBorder="1" applyAlignment="1">
      <alignment horizontal="center" vertical="center" wrapText="1"/>
    </xf>
    <xf numFmtId="0" fontId="10" fillId="12" borderId="1" xfId="0" applyFont="1" applyFill="1" applyBorder="1" applyAlignment="1">
      <alignment horizontal="center" vertical="center" wrapText="1"/>
    </xf>
    <xf numFmtId="164" fontId="10" fillId="12" borderId="1" xfId="1" applyNumberFormat="1" applyFont="1" applyFill="1" applyBorder="1" applyAlignment="1">
      <alignment horizontal="center" vertical="center" wrapText="1"/>
    </xf>
    <xf numFmtId="164" fontId="10" fillId="0" borderId="1" xfId="0" applyNumberFormat="1" applyFont="1" applyFill="1" applyBorder="1" applyAlignment="1">
      <alignment horizontal="center" vertical="center" wrapText="1"/>
    </xf>
    <xf numFmtId="1" fontId="10" fillId="0" borderId="42" xfId="0" applyNumberFormat="1" applyFont="1" applyFill="1" applyBorder="1" applyAlignment="1">
      <alignment horizontal="center" vertical="center" wrapText="1"/>
    </xf>
    <xf numFmtId="10" fontId="10" fillId="0" borderId="1" xfId="0" applyNumberFormat="1" applyFont="1" applyFill="1" applyBorder="1" applyAlignment="1">
      <alignment horizontal="center" vertical="center" wrapText="1"/>
    </xf>
    <xf numFmtId="10" fontId="10" fillId="14" borderId="17" xfId="0" applyNumberFormat="1" applyFont="1" applyFill="1" applyBorder="1" applyAlignment="1">
      <alignment horizontal="center" vertical="center" wrapText="1"/>
    </xf>
    <xf numFmtId="0" fontId="10" fillId="14" borderId="17" xfId="0" applyFont="1" applyFill="1" applyBorder="1" applyAlignment="1">
      <alignment horizontal="center" vertical="center" wrapText="1"/>
    </xf>
    <xf numFmtId="1" fontId="5" fillId="10" borderId="1" xfId="0" applyNumberFormat="1" applyFont="1" applyFill="1" applyBorder="1" applyAlignment="1">
      <alignment horizontal="center" vertical="center"/>
    </xf>
    <xf numFmtId="10" fontId="5" fillId="10" borderId="1" xfId="0" applyNumberFormat="1" applyFont="1" applyFill="1" applyBorder="1" applyAlignment="1">
      <alignment horizontal="center" vertical="center"/>
    </xf>
    <xf numFmtId="1" fontId="5" fillId="12" borderId="1" xfId="0" applyNumberFormat="1" applyFont="1" applyFill="1" applyBorder="1" applyAlignment="1">
      <alignment horizontal="center" vertical="center"/>
    </xf>
    <xf numFmtId="10" fontId="5" fillId="12" borderId="1" xfId="0" applyNumberFormat="1" applyFont="1" applyFill="1" applyBorder="1" applyAlignment="1">
      <alignment horizontal="center" vertical="center"/>
    </xf>
    <xf numFmtId="1" fontId="5" fillId="12" borderId="2" xfId="0" applyNumberFormat="1" applyFont="1" applyFill="1" applyBorder="1" applyAlignment="1">
      <alignment horizontal="center" vertical="center"/>
    </xf>
    <xf numFmtId="1" fontId="5" fillId="12" borderId="4" xfId="0" applyNumberFormat="1" applyFont="1" applyFill="1" applyBorder="1" applyAlignment="1">
      <alignment horizontal="center" vertical="center"/>
    </xf>
    <xf numFmtId="1" fontId="5" fillId="12" borderId="3" xfId="0" applyNumberFormat="1" applyFont="1" applyFill="1" applyBorder="1" applyAlignment="1">
      <alignment horizontal="center" vertical="center"/>
    </xf>
    <xf numFmtId="10" fontId="5" fillId="12" borderId="7" xfId="0" applyNumberFormat="1" applyFont="1" applyFill="1" applyBorder="1" applyAlignment="1">
      <alignment horizontal="center" vertical="center"/>
    </xf>
    <xf numFmtId="10" fontId="5" fillId="12" borderId="8" xfId="0" applyNumberFormat="1" applyFont="1" applyFill="1" applyBorder="1" applyAlignment="1">
      <alignment horizontal="center" vertical="center"/>
    </xf>
    <xf numFmtId="10" fontId="5" fillId="12" borderId="9" xfId="0" applyNumberFormat="1" applyFont="1" applyFill="1" applyBorder="1" applyAlignment="1">
      <alignment horizontal="center" vertical="center"/>
    </xf>
    <xf numFmtId="10" fontId="5" fillId="0" borderId="60" xfId="0" applyNumberFormat="1" applyFont="1" applyFill="1" applyBorder="1" applyAlignment="1">
      <alignment horizontal="center" vertical="center"/>
    </xf>
    <xf numFmtId="10" fontId="5" fillId="0" borderId="49" xfId="0" applyNumberFormat="1" applyFont="1" applyFill="1" applyBorder="1" applyAlignment="1">
      <alignment horizontal="center" vertical="center"/>
    </xf>
    <xf numFmtId="10" fontId="5" fillId="0" borderId="62" xfId="0" applyNumberFormat="1" applyFont="1" applyFill="1" applyBorder="1" applyAlignment="1">
      <alignment horizontal="center" vertical="center"/>
    </xf>
    <xf numFmtId="10" fontId="5" fillId="0" borderId="2" xfId="0" applyNumberFormat="1" applyFont="1" applyFill="1" applyBorder="1" applyAlignment="1">
      <alignment horizontal="center" vertical="center"/>
    </xf>
    <xf numFmtId="10" fontId="5" fillId="0" borderId="4" xfId="0" applyNumberFormat="1" applyFont="1" applyFill="1" applyBorder="1" applyAlignment="1">
      <alignment horizontal="center" vertical="center"/>
    </xf>
    <xf numFmtId="10" fontId="5" fillId="0" borderId="3" xfId="0" applyNumberFormat="1" applyFont="1" applyFill="1" applyBorder="1" applyAlignment="1">
      <alignment horizontal="center" vertical="center"/>
    </xf>
    <xf numFmtId="9" fontId="5" fillId="0" borderId="61" xfId="0" applyNumberFormat="1" applyFont="1" applyFill="1" applyBorder="1" applyAlignment="1">
      <alignment horizontal="center" vertical="center"/>
    </xf>
    <xf numFmtId="9" fontId="5" fillId="0" borderId="43" xfId="0" applyNumberFormat="1" applyFont="1" applyFill="1" applyBorder="1" applyAlignment="1">
      <alignment horizontal="center" vertical="center"/>
    </xf>
    <xf numFmtId="9" fontId="5" fillId="0" borderId="50" xfId="0" applyNumberFormat="1" applyFont="1" applyFill="1" applyBorder="1" applyAlignment="1">
      <alignment horizontal="center" vertical="center"/>
    </xf>
    <xf numFmtId="1" fontId="5" fillId="0" borderId="1" xfId="0" applyNumberFormat="1" applyFont="1" applyFill="1" applyBorder="1" applyAlignment="1">
      <alignment horizontal="center" vertical="center"/>
    </xf>
    <xf numFmtId="1" fontId="5" fillId="0" borderId="2" xfId="0" applyNumberFormat="1" applyFont="1" applyFill="1" applyBorder="1" applyAlignment="1">
      <alignment horizontal="center" vertical="center"/>
    </xf>
    <xf numFmtId="1" fontId="5" fillId="0" borderId="4" xfId="0" applyNumberFormat="1" applyFont="1" applyFill="1" applyBorder="1" applyAlignment="1">
      <alignment horizontal="center" vertical="center"/>
    </xf>
    <xf numFmtId="1" fontId="5" fillId="0" borderId="3" xfId="0" applyNumberFormat="1" applyFont="1" applyFill="1" applyBorder="1" applyAlignment="1">
      <alignment horizontal="center" vertical="center"/>
    </xf>
    <xf numFmtId="1" fontId="5" fillId="10" borderId="2" xfId="0" applyNumberFormat="1" applyFont="1" applyFill="1" applyBorder="1" applyAlignment="1">
      <alignment horizontal="center" vertical="center"/>
    </xf>
    <xf numFmtId="1" fontId="5" fillId="10" borderId="4" xfId="0" applyNumberFormat="1" applyFont="1" applyFill="1" applyBorder="1" applyAlignment="1">
      <alignment horizontal="center" vertical="center"/>
    </xf>
    <xf numFmtId="1" fontId="5" fillId="10" borderId="3" xfId="0" applyNumberFormat="1" applyFont="1" applyFill="1" applyBorder="1" applyAlignment="1">
      <alignment horizontal="center" vertical="center"/>
    </xf>
    <xf numFmtId="10" fontId="5" fillId="10" borderId="2" xfId="0" applyNumberFormat="1" applyFont="1" applyFill="1" applyBorder="1" applyAlignment="1">
      <alignment horizontal="center" vertical="center"/>
    </xf>
    <xf numFmtId="10" fontId="5" fillId="10" borderId="4" xfId="0" applyNumberFormat="1" applyFont="1" applyFill="1" applyBorder="1" applyAlignment="1">
      <alignment horizontal="center" vertical="center"/>
    </xf>
    <xf numFmtId="10" fontId="5" fillId="10" borderId="3" xfId="0" applyNumberFormat="1" applyFont="1" applyFill="1" applyBorder="1" applyAlignment="1">
      <alignment horizontal="center" vertical="center"/>
    </xf>
    <xf numFmtId="10" fontId="5" fillId="0" borderId="1" xfId="0" applyNumberFormat="1" applyFont="1" applyFill="1" applyBorder="1" applyAlignment="1">
      <alignment horizontal="center" vertical="center"/>
    </xf>
    <xf numFmtId="9" fontId="10" fillId="10" borderId="1" xfId="0" applyNumberFormat="1" applyFont="1" applyFill="1" applyBorder="1" applyAlignment="1">
      <alignment horizontal="center" vertical="center" wrapText="1"/>
    </xf>
    <xf numFmtId="10" fontId="5" fillId="14" borderId="17" xfId="0" applyNumberFormat="1" applyFont="1" applyFill="1" applyBorder="1" applyAlignment="1">
      <alignment horizontal="center" vertical="center"/>
    </xf>
    <xf numFmtId="1" fontId="5" fillId="0" borderId="42" xfId="0" applyNumberFormat="1" applyFont="1" applyFill="1" applyBorder="1" applyAlignment="1">
      <alignment horizontal="center" vertical="center"/>
    </xf>
    <xf numFmtId="9" fontId="10" fillId="0" borderId="51" xfId="0" applyNumberFormat="1" applyFont="1" applyFill="1" applyBorder="1" applyAlignment="1">
      <alignment horizontal="center" vertical="center" wrapText="1"/>
    </xf>
    <xf numFmtId="9" fontId="10" fillId="12" borderId="17" xfId="0" applyNumberFormat="1" applyFont="1" applyFill="1" applyBorder="1" applyAlignment="1">
      <alignment horizontal="center" vertical="center" wrapText="1"/>
    </xf>
    <xf numFmtId="1" fontId="0" fillId="0" borderId="1" xfId="0" applyNumberFormat="1" applyBorder="1" applyAlignment="1">
      <alignment horizontal="center" vertical="center"/>
    </xf>
    <xf numFmtId="9" fontId="10" fillId="10" borderId="1" xfId="1" applyFont="1" applyFill="1" applyBorder="1" applyAlignment="1">
      <alignment horizontal="center" vertical="center" wrapText="1"/>
    </xf>
    <xf numFmtId="9" fontId="10" fillId="12" borderId="1" xfId="0" applyNumberFormat="1" applyFont="1" applyFill="1" applyBorder="1" applyAlignment="1">
      <alignment horizontal="center" vertical="center" wrapText="1"/>
    </xf>
    <xf numFmtId="9" fontId="10" fillId="12" borderId="1" xfId="1" applyFont="1" applyFill="1" applyBorder="1" applyAlignment="1">
      <alignment horizontal="center" vertical="center" wrapText="1"/>
    </xf>
    <xf numFmtId="10" fontId="10" fillId="0" borderId="42" xfId="0" applyNumberFormat="1" applyFont="1" applyFill="1" applyBorder="1" applyAlignment="1">
      <alignment horizontal="center" vertical="center" wrapText="1"/>
    </xf>
    <xf numFmtId="0" fontId="10" fillId="0" borderId="42" xfId="0" applyFont="1" applyFill="1" applyBorder="1" applyAlignment="1">
      <alignment horizontal="center" vertical="center" wrapText="1"/>
    </xf>
    <xf numFmtId="0" fontId="10" fillId="0" borderId="51" xfId="0" applyFont="1" applyFill="1" applyBorder="1" applyAlignment="1">
      <alignment horizontal="center" vertical="center" wrapText="1"/>
    </xf>
    <xf numFmtId="9" fontId="10" fillId="14" borderId="17" xfId="0" applyNumberFormat="1" applyFont="1" applyFill="1" applyBorder="1" applyAlignment="1">
      <alignment horizontal="center" vertical="center" wrapText="1"/>
    </xf>
    <xf numFmtId="9" fontId="5" fillId="10" borderId="39" xfId="1" applyFont="1" applyFill="1" applyBorder="1" applyAlignment="1">
      <alignment horizontal="center" vertical="center" wrapText="1"/>
    </xf>
    <xf numFmtId="9" fontId="5" fillId="10" borderId="1" xfId="1" applyFont="1" applyFill="1" applyBorder="1" applyAlignment="1">
      <alignment horizontal="center" vertical="center" wrapText="1"/>
    </xf>
    <xf numFmtId="0" fontId="5" fillId="12" borderId="39" xfId="0" applyFont="1" applyFill="1" applyBorder="1" applyAlignment="1">
      <alignment horizontal="center" vertical="center" wrapText="1"/>
    </xf>
    <xf numFmtId="0" fontId="5" fillId="12" borderId="1" xfId="0" applyFont="1" applyFill="1" applyBorder="1" applyAlignment="1">
      <alignment horizontal="center" vertical="center" wrapText="1"/>
    </xf>
    <xf numFmtId="9" fontId="5" fillId="12" borderId="39" xfId="1" applyFont="1" applyFill="1" applyBorder="1" applyAlignment="1">
      <alignment horizontal="center" vertical="center" wrapText="1"/>
    </xf>
    <xf numFmtId="9" fontId="5" fillId="12" borderId="1" xfId="1" applyFont="1" applyFill="1" applyBorder="1" applyAlignment="1">
      <alignment horizontal="center" vertical="center" wrapText="1"/>
    </xf>
    <xf numFmtId="9" fontId="5" fillId="0" borderId="38" xfId="0" applyNumberFormat="1" applyFont="1" applyFill="1" applyBorder="1" applyAlignment="1">
      <alignment horizontal="center" vertical="center" wrapText="1"/>
    </xf>
    <xf numFmtId="0" fontId="5" fillId="0" borderId="42" xfId="0" applyFont="1" applyFill="1" applyBorder="1" applyAlignment="1">
      <alignment horizontal="center" vertical="center" wrapText="1"/>
    </xf>
    <xf numFmtId="9" fontId="5" fillId="0" borderId="3" xfId="1" applyFont="1" applyFill="1" applyBorder="1" applyAlignment="1">
      <alignment horizontal="center" vertical="center" wrapText="1"/>
    </xf>
    <xf numFmtId="9" fontId="5" fillId="0" borderId="1" xfId="1" applyFont="1" applyFill="1" applyBorder="1" applyAlignment="1">
      <alignment horizontal="center" vertical="center" wrapText="1"/>
    </xf>
    <xf numFmtId="0" fontId="5" fillId="10" borderId="39" xfId="0" applyFont="1" applyFill="1" applyBorder="1" applyAlignment="1">
      <alignment horizontal="center" vertical="center" wrapText="1"/>
    </xf>
    <xf numFmtId="0" fontId="5" fillId="10" borderId="1" xfId="0" applyFont="1" applyFill="1" applyBorder="1" applyAlignment="1">
      <alignment horizontal="center" vertical="center" wrapText="1"/>
    </xf>
    <xf numFmtId="9" fontId="5" fillId="12" borderId="3" xfId="1" applyFont="1" applyFill="1" applyBorder="1" applyAlignment="1">
      <alignment horizontal="center" vertical="center" wrapText="1"/>
    </xf>
    <xf numFmtId="0" fontId="5" fillId="10" borderId="3" xfId="0" applyFont="1" applyFill="1" applyBorder="1" applyAlignment="1">
      <alignment horizontal="center" vertical="center" wrapText="1"/>
    </xf>
    <xf numFmtId="9" fontId="5" fillId="10" borderId="3" xfId="1" applyFont="1" applyFill="1" applyBorder="1" applyAlignment="1">
      <alignment horizontal="center" vertical="center" wrapText="1"/>
    </xf>
    <xf numFmtId="0" fontId="5" fillId="12" borderId="3" xfId="0" applyFont="1" applyFill="1" applyBorder="1" applyAlignment="1">
      <alignment horizontal="center" vertical="center" wrapText="1"/>
    </xf>
    <xf numFmtId="9" fontId="5" fillId="0" borderId="39" xfId="1" applyFont="1" applyFill="1" applyBorder="1" applyAlignment="1">
      <alignment horizontal="center" vertical="center" wrapText="1"/>
    </xf>
    <xf numFmtId="0" fontId="5" fillId="14" borderId="39" xfId="0" applyFont="1" applyFill="1" applyBorder="1" applyAlignment="1">
      <alignment horizontal="center" vertical="center" wrapText="1"/>
    </xf>
    <xf numFmtId="9" fontId="5" fillId="14" borderId="59" xfId="0" applyNumberFormat="1" applyFont="1" applyFill="1" applyBorder="1" applyAlignment="1">
      <alignment horizontal="center" vertical="center" wrapText="1"/>
    </xf>
    <xf numFmtId="0" fontId="5" fillId="14" borderId="17" xfId="0" applyFont="1" applyFill="1" applyBorder="1" applyAlignment="1">
      <alignment horizontal="center" vertical="center" wrapText="1"/>
    </xf>
    <xf numFmtId="0" fontId="5" fillId="0" borderId="38" xfId="0" applyFont="1" applyFill="1" applyBorder="1" applyAlignment="1">
      <alignment horizontal="center" vertical="center" wrapText="1"/>
    </xf>
    <xf numFmtId="0" fontId="21" fillId="14" borderId="38" xfId="0" applyFont="1" applyFill="1" applyBorder="1" applyAlignment="1">
      <alignment horizontal="center" vertical="center" wrapText="1"/>
    </xf>
    <xf numFmtId="0" fontId="21" fillId="14" borderId="42" xfId="0" applyFont="1" applyFill="1" applyBorder="1" applyAlignment="1">
      <alignment horizontal="center" vertical="center" wrapText="1"/>
    </xf>
    <xf numFmtId="0" fontId="21" fillId="14" borderId="44" xfId="0" applyFont="1" applyFill="1" applyBorder="1" applyAlignment="1">
      <alignment horizontal="center" vertical="center" wrapText="1"/>
    </xf>
    <xf numFmtId="0" fontId="5" fillId="14" borderId="45" xfId="0" applyFont="1" applyFill="1" applyBorder="1" applyAlignment="1">
      <alignment horizontal="center" vertical="center" wrapText="1"/>
    </xf>
    <xf numFmtId="0" fontId="2" fillId="14" borderId="39" xfId="0" applyFont="1" applyFill="1" applyBorder="1" applyAlignment="1">
      <alignment horizontal="center" vertical="center" wrapText="1"/>
    </xf>
    <xf numFmtId="9" fontId="10" fillId="12" borderId="45" xfId="0" applyNumberFormat="1" applyFont="1" applyFill="1" applyBorder="1" applyAlignment="1">
      <alignment horizontal="center" vertical="center" wrapText="1"/>
    </xf>
    <xf numFmtId="9" fontId="10" fillId="0" borderId="45" xfId="0" applyNumberFormat="1" applyFont="1" applyFill="1" applyBorder="1" applyAlignment="1">
      <alignment horizontal="center" vertical="center" wrapText="1"/>
    </xf>
    <xf numFmtId="1" fontId="10" fillId="10" borderId="45" xfId="0" applyNumberFormat="1" applyFont="1" applyFill="1" applyBorder="1" applyAlignment="1">
      <alignment horizontal="center" vertical="center" wrapText="1"/>
    </xf>
    <xf numFmtId="9" fontId="10" fillId="10" borderId="45" xfId="0" applyNumberFormat="1" applyFont="1" applyFill="1" applyBorder="1" applyAlignment="1">
      <alignment horizontal="center" vertical="center" wrapText="1"/>
    </xf>
    <xf numFmtId="1" fontId="10" fillId="12" borderId="45" xfId="0" applyNumberFormat="1" applyFont="1" applyFill="1" applyBorder="1" applyAlignment="1">
      <alignment horizontal="center" vertical="center" wrapText="1"/>
    </xf>
    <xf numFmtId="9" fontId="10" fillId="4" borderId="17" xfId="0" applyNumberFormat="1" applyFont="1" applyFill="1" applyBorder="1" applyAlignment="1">
      <alignment horizontal="center" vertical="center" wrapText="1"/>
    </xf>
    <xf numFmtId="9" fontId="10" fillId="4" borderId="63" xfId="0" applyNumberFormat="1" applyFont="1" applyFill="1" applyBorder="1" applyAlignment="1">
      <alignment horizontal="center" vertical="center" wrapText="1"/>
    </xf>
    <xf numFmtId="1" fontId="10" fillId="0" borderId="44" xfId="0" applyNumberFormat="1" applyFont="1" applyFill="1" applyBorder="1" applyAlignment="1">
      <alignment horizontal="center" vertical="center" wrapText="1"/>
    </xf>
    <xf numFmtId="0" fontId="9" fillId="4" borderId="45" xfId="0" applyFont="1" applyFill="1" applyBorder="1" applyAlignment="1">
      <alignment horizontal="center" vertical="center" wrapText="1"/>
    </xf>
    <xf numFmtId="0" fontId="18" fillId="10" borderId="1" xfId="0" applyFont="1" applyFill="1" applyBorder="1" applyAlignment="1">
      <alignment horizontal="center" vertical="center"/>
    </xf>
    <xf numFmtId="0" fontId="18" fillId="12" borderId="1" xfId="0" applyFont="1" applyFill="1" applyBorder="1" applyAlignment="1">
      <alignment horizontal="center" vertical="center"/>
    </xf>
    <xf numFmtId="0" fontId="18" fillId="4" borderId="17" xfId="0" applyFont="1" applyFill="1" applyBorder="1" applyAlignment="1">
      <alignment horizontal="center" vertical="center"/>
    </xf>
    <xf numFmtId="0" fontId="18" fillId="0" borderId="42" xfId="0" applyFont="1" applyFill="1" applyBorder="1" applyAlignment="1">
      <alignment horizontal="center" vertical="center"/>
    </xf>
    <xf numFmtId="10" fontId="5" fillId="12" borderId="45" xfId="0" applyNumberFormat="1" applyFont="1" applyFill="1" applyBorder="1" applyAlignment="1">
      <alignment horizontal="center" vertical="center"/>
    </xf>
    <xf numFmtId="10" fontId="5" fillId="0" borderId="45" xfId="0" applyNumberFormat="1" applyFont="1" applyFill="1" applyBorder="1" applyAlignment="1">
      <alignment horizontal="center" vertical="center"/>
    </xf>
    <xf numFmtId="1" fontId="5" fillId="10" borderId="45" xfId="0" applyNumberFormat="1" applyFont="1" applyFill="1" applyBorder="1" applyAlignment="1">
      <alignment horizontal="center" vertical="center"/>
    </xf>
    <xf numFmtId="10" fontId="5" fillId="10" borderId="45" xfId="0" applyNumberFormat="1" applyFont="1" applyFill="1" applyBorder="1" applyAlignment="1">
      <alignment horizontal="center" vertical="center"/>
    </xf>
    <xf numFmtId="1" fontId="5" fillId="12" borderId="45" xfId="0" applyNumberFormat="1" applyFont="1" applyFill="1" applyBorder="1" applyAlignment="1">
      <alignment horizontal="center" vertical="center"/>
    </xf>
    <xf numFmtId="1" fontId="5" fillId="0" borderId="45" xfId="0" applyNumberFormat="1" applyFont="1" applyFill="1" applyBorder="1" applyAlignment="1">
      <alignment horizontal="center" vertical="center"/>
    </xf>
    <xf numFmtId="9" fontId="5" fillId="0" borderId="45" xfId="0" applyNumberFormat="1" applyFont="1" applyFill="1" applyBorder="1" applyAlignment="1">
      <alignment horizontal="center" vertical="center"/>
    </xf>
    <xf numFmtId="10" fontId="5" fillId="0" borderId="4" xfId="0" applyNumberFormat="1" applyFont="1" applyFill="1" applyBorder="1" applyAlignment="1">
      <alignment horizontal="center" vertical="center" wrapText="1"/>
    </xf>
    <xf numFmtId="9" fontId="5" fillId="0" borderId="4" xfId="0" applyNumberFormat="1" applyFont="1" applyFill="1" applyBorder="1" applyAlignment="1">
      <alignment horizontal="center" vertical="center" wrapText="1"/>
    </xf>
    <xf numFmtId="1" fontId="5" fillId="0" borderId="2" xfId="0" applyNumberFormat="1" applyFont="1" applyFill="1" applyBorder="1" applyAlignment="1">
      <alignment horizontal="center" vertical="center" wrapText="1"/>
    </xf>
    <xf numFmtId="1" fontId="5" fillId="0" borderId="4" xfId="0" applyNumberFormat="1" applyFont="1" applyFill="1" applyBorder="1" applyAlignment="1">
      <alignment horizontal="center" vertical="center" wrapText="1"/>
    </xf>
    <xf numFmtId="1" fontId="5" fillId="10" borderId="2" xfId="0" applyNumberFormat="1" applyFont="1" applyFill="1" applyBorder="1" applyAlignment="1">
      <alignment horizontal="center" vertical="center" wrapText="1"/>
    </xf>
    <xf numFmtId="1" fontId="5" fillId="10" borderId="4" xfId="0" applyNumberFormat="1" applyFont="1" applyFill="1" applyBorder="1" applyAlignment="1">
      <alignment horizontal="center" vertical="center" wrapText="1"/>
    </xf>
    <xf numFmtId="9" fontId="5" fillId="10" borderId="2" xfId="0" applyNumberFormat="1" applyFont="1" applyFill="1" applyBorder="1" applyAlignment="1">
      <alignment horizontal="center" vertical="center" wrapText="1"/>
    </xf>
    <xf numFmtId="9" fontId="5" fillId="10" borderId="4" xfId="0" applyNumberFormat="1" applyFont="1" applyFill="1" applyBorder="1" applyAlignment="1">
      <alignment horizontal="center" vertical="center" wrapText="1"/>
    </xf>
    <xf numFmtId="1" fontId="5" fillId="12" borderId="2" xfId="0" applyNumberFormat="1" applyFont="1" applyFill="1" applyBorder="1" applyAlignment="1">
      <alignment horizontal="center" vertical="center" wrapText="1"/>
    </xf>
    <xf numFmtId="1" fontId="5" fillId="12" borderId="4" xfId="0" applyNumberFormat="1" applyFont="1" applyFill="1" applyBorder="1" applyAlignment="1">
      <alignment horizontal="center" vertical="center" wrapText="1"/>
    </xf>
    <xf numFmtId="0" fontId="2" fillId="11" borderId="2" xfId="0" applyFont="1" applyFill="1" applyBorder="1" applyAlignment="1">
      <alignment horizontal="center" vertical="center" wrapText="1"/>
    </xf>
    <xf numFmtId="0" fontId="2" fillId="11" borderId="46" xfId="0" applyFont="1" applyFill="1" applyBorder="1" applyAlignment="1">
      <alignment horizontal="center" vertical="center" wrapText="1"/>
    </xf>
    <xf numFmtId="0" fontId="18" fillId="11" borderId="2" xfId="0" applyFont="1" applyFill="1" applyBorder="1" applyAlignment="1">
      <alignment horizontal="center" vertical="center" wrapText="1"/>
    </xf>
    <xf numFmtId="0" fontId="18" fillId="11" borderId="46" xfId="0" applyFont="1" applyFill="1" applyBorder="1" applyAlignment="1">
      <alignment horizontal="center" vertical="center" wrapText="1"/>
    </xf>
    <xf numFmtId="0" fontId="18" fillId="11" borderId="2" xfId="0" applyFont="1" applyFill="1" applyBorder="1" applyAlignment="1">
      <alignment horizontal="center" vertical="center"/>
    </xf>
    <xf numFmtId="0" fontId="18" fillId="11" borderId="46" xfId="0" applyFont="1" applyFill="1" applyBorder="1" applyAlignment="1">
      <alignment horizontal="center" vertical="center"/>
    </xf>
    <xf numFmtId="9" fontId="5" fillId="12" borderId="2" xfId="0" applyNumberFormat="1" applyFont="1" applyFill="1" applyBorder="1" applyAlignment="1">
      <alignment horizontal="center" vertical="center" wrapText="1"/>
    </xf>
    <xf numFmtId="9" fontId="5" fillId="12" borderId="4" xfId="0" applyNumberFormat="1" applyFont="1" applyFill="1" applyBorder="1" applyAlignment="1">
      <alignment horizontal="center" vertical="center" wrapText="1"/>
    </xf>
    <xf numFmtId="10" fontId="5" fillId="11" borderId="17" xfId="0" applyNumberFormat="1" applyFont="1" applyFill="1" applyBorder="1" applyAlignment="1">
      <alignment horizontal="center" vertical="center" wrapText="1"/>
    </xf>
    <xf numFmtId="10" fontId="5" fillId="11" borderId="63" xfId="0" applyNumberFormat="1" applyFont="1" applyFill="1" applyBorder="1" applyAlignment="1">
      <alignment horizontal="center" vertical="center"/>
    </xf>
    <xf numFmtId="1" fontId="5" fillId="0" borderId="44" xfId="0" applyNumberFormat="1" applyFont="1" applyFill="1" applyBorder="1" applyAlignment="1">
      <alignment horizontal="center" vertical="center"/>
    </xf>
    <xf numFmtId="10" fontId="5" fillId="10" borderId="1" xfId="0" applyNumberFormat="1" applyFont="1" applyFill="1" applyBorder="1" applyAlignment="1">
      <alignment horizontal="center" vertical="center" wrapText="1"/>
    </xf>
    <xf numFmtId="10" fontId="5" fillId="10" borderId="2" xfId="0" applyNumberFormat="1" applyFont="1" applyFill="1" applyBorder="1" applyAlignment="1">
      <alignment horizontal="center" vertical="center" wrapText="1"/>
    </xf>
    <xf numFmtId="10" fontId="5" fillId="10" borderId="4" xfId="0" applyNumberFormat="1" applyFont="1" applyFill="1" applyBorder="1" applyAlignment="1">
      <alignment horizontal="center" vertical="center" wrapText="1"/>
    </xf>
    <xf numFmtId="0" fontId="10" fillId="11" borderId="2" xfId="0" applyFont="1" applyFill="1" applyBorder="1" applyAlignment="1">
      <alignment horizontal="center" vertical="center" wrapText="1"/>
    </xf>
    <xf numFmtId="0" fontId="10" fillId="11" borderId="4" xfId="0" applyFont="1" applyFill="1" applyBorder="1" applyAlignment="1">
      <alignment horizontal="center" vertical="center" wrapText="1"/>
    </xf>
    <xf numFmtId="0" fontId="10" fillId="11" borderId="3" xfId="0" applyFont="1" applyFill="1" applyBorder="1" applyAlignment="1">
      <alignment horizontal="center" vertical="center" wrapText="1"/>
    </xf>
    <xf numFmtId="9" fontId="5" fillId="11" borderId="4" xfId="0" applyNumberFormat="1" applyFont="1" applyFill="1" applyBorder="1" applyAlignment="1">
      <alignment horizontal="center" vertical="center" wrapText="1"/>
    </xf>
    <xf numFmtId="0" fontId="5" fillId="11" borderId="2" xfId="0" applyFont="1" applyFill="1" applyBorder="1" applyAlignment="1">
      <alignment horizontal="center" vertical="center" wrapText="1"/>
    </xf>
    <xf numFmtId="0" fontId="5" fillId="11" borderId="4" xfId="0" applyFont="1" applyFill="1" applyBorder="1" applyAlignment="1">
      <alignment horizontal="center" vertical="center" wrapText="1"/>
    </xf>
    <xf numFmtId="9" fontId="5" fillId="11" borderId="7" xfId="0" applyNumberFormat="1" applyFont="1" applyFill="1" applyBorder="1" applyAlignment="1">
      <alignment horizontal="center" vertical="center" wrapText="1"/>
    </xf>
    <xf numFmtId="9" fontId="5" fillId="11" borderId="8" xfId="0" applyNumberFormat="1" applyFont="1" applyFill="1" applyBorder="1" applyAlignment="1">
      <alignment horizontal="center" vertical="center" wrapText="1"/>
    </xf>
    <xf numFmtId="1" fontId="5" fillId="0" borderId="60" xfId="0" applyNumberFormat="1" applyFont="1" applyFill="1" applyBorder="1" applyAlignment="1">
      <alignment horizontal="center" vertical="center" wrapText="1"/>
    </xf>
    <xf numFmtId="1" fontId="5" fillId="0" borderId="49" xfId="0" applyNumberFormat="1" applyFont="1" applyFill="1" applyBorder="1" applyAlignment="1">
      <alignment horizontal="center" vertical="center" wrapText="1"/>
    </xf>
    <xf numFmtId="9" fontId="5" fillId="11" borderId="4" xfId="0" applyNumberFormat="1" applyFont="1" applyFill="1" applyBorder="1" applyAlignment="1">
      <alignment horizontal="center" vertical="center"/>
    </xf>
    <xf numFmtId="0" fontId="5" fillId="11" borderId="4" xfId="0" applyFont="1" applyFill="1" applyBorder="1" applyAlignment="1">
      <alignment horizontal="center" vertical="center"/>
    </xf>
    <xf numFmtId="9" fontId="10" fillId="11" borderId="17" xfId="0" applyNumberFormat="1" applyFont="1" applyFill="1" applyBorder="1" applyAlignment="1">
      <alignment horizontal="center" vertical="center" wrapText="1"/>
    </xf>
    <xf numFmtId="0" fontId="10" fillId="11" borderId="17" xfId="0" applyFont="1" applyFill="1" applyBorder="1" applyAlignment="1">
      <alignment horizontal="center" vertical="center" wrapText="1"/>
    </xf>
    <xf numFmtId="0" fontId="2" fillId="11" borderId="4" xfId="0" applyFont="1" applyFill="1" applyBorder="1" applyAlignment="1">
      <alignment horizontal="center" vertical="center" wrapText="1"/>
    </xf>
    <xf numFmtId="164" fontId="10" fillId="11" borderId="17" xfId="0" applyNumberFormat="1" applyFont="1" applyFill="1" applyBorder="1" applyAlignment="1">
      <alignment horizontal="center" vertical="center" wrapText="1"/>
    </xf>
    <xf numFmtId="1" fontId="5" fillId="12" borderId="1" xfId="1" applyNumberFormat="1" applyFont="1" applyFill="1" applyBorder="1" applyAlignment="1">
      <alignment horizontal="center" vertical="center" wrapText="1"/>
    </xf>
    <xf numFmtId="164" fontId="5" fillId="12" borderId="1" xfId="1" applyNumberFormat="1" applyFont="1" applyFill="1" applyBorder="1" applyAlignment="1">
      <alignment horizontal="center" vertical="center" wrapText="1"/>
    </xf>
    <xf numFmtId="10" fontId="5" fillId="0" borderId="1" xfId="1" applyNumberFormat="1" applyFont="1" applyFill="1" applyBorder="1" applyAlignment="1">
      <alignment horizontal="center" vertical="center" wrapText="1"/>
    </xf>
    <xf numFmtId="1" fontId="5" fillId="0" borderId="1" xfId="1" applyNumberFormat="1" applyFont="1" applyFill="1" applyBorder="1" applyAlignment="1">
      <alignment horizontal="center" vertical="center" wrapText="1"/>
    </xf>
    <xf numFmtId="1" fontId="5" fillId="10" borderId="1" xfId="1" applyNumberFormat="1" applyFont="1" applyFill="1" applyBorder="1" applyAlignment="1">
      <alignment horizontal="center" vertical="center" wrapText="1"/>
    </xf>
    <xf numFmtId="164" fontId="5" fillId="10" borderId="1" xfId="1" applyNumberFormat="1" applyFont="1" applyFill="1" applyBorder="1" applyAlignment="1">
      <alignment horizontal="center" vertical="center" wrapText="1"/>
    </xf>
    <xf numFmtId="1" fontId="5" fillId="4" borderId="1" xfId="1" applyNumberFormat="1" applyFont="1" applyFill="1" applyBorder="1" applyAlignment="1">
      <alignment horizontal="center" vertical="center" wrapText="1"/>
    </xf>
    <xf numFmtId="10" fontId="5" fillId="4" borderId="1" xfId="1" applyNumberFormat="1" applyFont="1" applyFill="1" applyBorder="1" applyAlignment="1">
      <alignment horizontal="center" vertical="center" wrapText="1"/>
    </xf>
    <xf numFmtId="1" fontId="5" fillId="10" borderId="2" xfId="1" applyNumberFormat="1" applyFont="1" applyFill="1" applyBorder="1" applyAlignment="1">
      <alignment horizontal="center" vertical="center" wrapText="1"/>
    </xf>
    <xf numFmtId="1" fontId="5" fillId="10" borderId="3" xfId="1" applyNumberFormat="1" applyFont="1" applyFill="1" applyBorder="1" applyAlignment="1">
      <alignment horizontal="center" vertical="center" wrapText="1"/>
    </xf>
    <xf numFmtId="164" fontId="5" fillId="10" borderId="2" xfId="1" applyNumberFormat="1" applyFont="1" applyFill="1" applyBorder="1" applyAlignment="1">
      <alignment horizontal="center" vertical="center" wrapText="1"/>
    </xf>
    <xf numFmtId="164" fontId="5" fillId="10" borderId="3" xfId="1" applyNumberFormat="1" applyFont="1" applyFill="1" applyBorder="1" applyAlignment="1">
      <alignment horizontal="center" vertical="center" wrapText="1"/>
    </xf>
    <xf numFmtId="164" fontId="5" fillId="11" borderId="17" xfId="1" applyNumberFormat="1" applyFont="1" applyFill="1" applyBorder="1" applyAlignment="1">
      <alignment horizontal="center" vertical="center" wrapText="1"/>
    </xf>
    <xf numFmtId="1" fontId="5" fillId="0" borderId="42" xfId="1" applyNumberFormat="1" applyFont="1" applyFill="1" applyBorder="1" applyAlignment="1">
      <alignment horizontal="center" vertical="center" wrapText="1"/>
    </xf>
    <xf numFmtId="1" fontId="5" fillId="12" borderId="2" xfId="1" applyNumberFormat="1" applyFont="1" applyFill="1" applyBorder="1" applyAlignment="1">
      <alignment horizontal="center" vertical="center" wrapText="1"/>
    </xf>
    <xf numFmtId="1" fontId="5" fillId="12" borderId="3" xfId="1" applyNumberFormat="1" applyFont="1" applyFill="1" applyBorder="1" applyAlignment="1">
      <alignment horizontal="center" vertical="center" wrapText="1"/>
    </xf>
    <xf numFmtId="1" fontId="5" fillId="0" borderId="2" xfId="1" applyNumberFormat="1" applyFont="1" applyFill="1" applyBorder="1" applyAlignment="1">
      <alignment horizontal="center" vertical="center" wrapText="1"/>
    </xf>
    <xf numFmtId="1" fontId="5" fillId="0" borderId="3" xfId="1" applyNumberFormat="1" applyFont="1" applyFill="1" applyBorder="1" applyAlignment="1">
      <alignment horizontal="center" vertical="center" wrapText="1"/>
    </xf>
    <xf numFmtId="9" fontId="5" fillId="0" borderId="1" xfId="1" applyNumberFormat="1" applyFont="1" applyFill="1" applyBorder="1" applyAlignment="1">
      <alignment horizontal="center" vertical="center" wrapText="1"/>
    </xf>
    <xf numFmtId="2" fontId="5" fillId="10" borderId="1" xfId="1" applyNumberFormat="1" applyFont="1" applyFill="1" applyBorder="1" applyAlignment="1">
      <alignment horizontal="center" vertical="center" wrapText="1"/>
    </xf>
    <xf numFmtId="2" fontId="5" fillId="12" borderId="1" xfId="1" applyNumberFormat="1" applyFont="1" applyFill="1" applyBorder="1" applyAlignment="1">
      <alignment horizontal="center" vertical="center" wrapText="1"/>
    </xf>
    <xf numFmtId="166" fontId="5" fillId="10" borderId="1" xfId="1" applyNumberFormat="1" applyFont="1" applyFill="1" applyBorder="1" applyAlignment="1">
      <alignment horizontal="center" vertical="center" wrapText="1"/>
    </xf>
    <xf numFmtId="9" fontId="5" fillId="11" borderId="17" xfId="1" applyFont="1" applyFill="1" applyBorder="1" applyAlignment="1">
      <alignment horizontal="center" vertical="center" wrapText="1"/>
    </xf>
    <xf numFmtId="165" fontId="10" fillId="10" borderId="40" xfId="0" applyNumberFormat="1" applyFont="1" applyFill="1" applyBorder="1" applyAlignment="1">
      <alignment horizontal="center" vertical="center"/>
    </xf>
    <xf numFmtId="165" fontId="10" fillId="10" borderId="4" xfId="0" applyNumberFormat="1" applyFont="1" applyFill="1" applyBorder="1" applyAlignment="1">
      <alignment horizontal="center" vertical="center"/>
    </xf>
    <xf numFmtId="165" fontId="10" fillId="10" borderId="3" xfId="0" applyNumberFormat="1" applyFont="1" applyFill="1" applyBorder="1" applyAlignment="1">
      <alignment horizontal="center" vertical="center"/>
    </xf>
    <xf numFmtId="1" fontId="10" fillId="12" borderId="40" xfId="0" applyNumberFormat="1" applyFont="1" applyFill="1" applyBorder="1" applyAlignment="1">
      <alignment horizontal="center" vertical="center"/>
    </xf>
    <xf numFmtId="0" fontId="10" fillId="12" borderId="4" xfId="0" applyFont="1" applyFill="1" applyBorder="1" applyAlignment="1">
      <alignment horizontal="center" vertical="center"/>
    </xf>
    <xf numFmtId="0" fontId="10" fillId="12" borderId="3" xfId="0" applyFont="1" applyFill="1" applyBorder="1" applyAlignment="1">
      <alignment horizontal="center" vertical="center"/>
    </xf>
    <xf numFmtId="165" fontId="10" fillId="12" borderId="40" xfId="0" applyNumberFormat="1" applyFont="1" applyFill="1" applyBorder="1" applyAlignment="1">
      <alignment horizontal="center" vertical="center"/>
    </xf>
    <xf numFmtId="165" fontId="10" fillId="12" borderId="4" xfId="0" applyNumberFormat="1" applyFont="1" applyFill="1" applyBorder="1" applyAlignment="1">
      <alignment horizontal="center" vertical="center"/>
    </xf>
    <xf numFmtId="165" fontId="10" fillId="12" borderId="3" xfId="0" applyNumberFormat="1" applyFont="1" applyFill="1" applyBorder="1" applyAlignment="1">
      <alignment horizontal="center" vertical="center"/>
    </xf>
    <xf numFmtId="165" fontId="10" fillId="0" borderId="40" xfId="0" applyNumberFormat="1" applyFont="1" applyFill="1" applyBorder="1" applyAlignment="1">
      <alignment horizontal="center" vertical="center"/>
    </xf>
    <xf numFmtId="165" fontId="10" fillId="0" borderId="4" xfId="0" applyNumberFormat="1" applyFont="1" applyFill="1" applyBorder="1" applyAlignment="1">
      <alignment horizontal="center" vertical="center"/>
    </xf>
    <xf numFmtId="165" fontId="10" fillId="0" borderId="3" xfId="0" applyNumberFormat="1" applyFont="1" applyFill="1" applyBorder="1" applyAlignment="1">
      <alignment horizontal="center" vertical="center"/>
    </xf>
    <xf numFmtId="1" fontId="10" fillId="0" borderId="40" xfId="0" applyNumberFormat="1" applyFont="1" applyFill="1" applyBorder="1" applyAlignment="1">
      <alignment horizontal="center" vertical="center"/>
    </xf>
    <xf numFmtId="1" fontId="10" fillId="10" borderId="40" xfId="0" applyNumberFormat="1" applyFont="1" applyFill="1" applyBorder="1" applyAlignment="1">
      <alignment horizontal="center" vertical="center"/>
    </xf>
    <xf numFmtId="0" fontId="10" fillId="10" borderId="4" xfId="0" applyFont="1" applyFill="1" applyBorder="1" applyAlignment="1">
      <alignment horizontal="center" vertical="center"/>
    </xf>
    <xf numFmtId="0" fontId="10" fillId="10" borderId="3" xfId="0" applyFont="1" applyFill="1" applyBorder="1" applyAlignment="1">
      <alignment horizontal="center" vertical="center"/>
    </xf>
    <xf numFmtId="0" fontId="10" fillId="10" borderId="40" xfId="0" applyFont="1" applyFill="1" applyBorder="1" applyAlignment="1">
      <alignment horizontal="center" vertical="center"/>
    </xf>
    <xf numFmtId="0" fontId="10" fillId="12" borderId="40" xfId="0" applyFont="1" applyFill="1" applyBorder="1" applyAlignment="1">
      <alignment horizontal="center" vertical="center"/>
    </xf>
    <xf numFmtId="2" fontId="10" fillId="11" borderId="40" xfId="0" applyNumberFormat="1" applyFont="1" applyFill="1" applyBorder="1" applyAlignment="1">
      <alignment horizontal="center" vertical="center" wrapText="1"/>
    </xf>
    <xf numFmtId="2" fontId="10" fillId="11" borderId="4" xfId="0" applyNumberFormat="1" applyFont="1" applyFill="1" applyBorder="1" applyAlignment="1">
      <alignment horizontal="center" vertical="center"/>
    </xf>
    <xf numFmtId="2" fontId="10" fillId="11" borderId="3" xfId="0" applyNumberFormat="1" applyFont="1" applyFill="1" applyBorder="1" applyAlignment="1">
      <alignment horizontal="center" vertical="center"/>
    </xf>
    <xf numFmtId="0" fontId="10" fillId="11" borderId="40" xfId="0" applyFont="1" applyFill="1" applyBorder="1" applyAlignment="1">
      <alignment horizontal="center" vertical="center"/>
    </xf>
    <xf numFmtId="0" fontId="10" fillId="11" borderId="4" xfId="0" applyFont="1" applyFill="1" applyBorder="1" applyAlignment="1">
      <alignment horizontal="center" vertical="center"/>
    </xf>
    <xf numFmtId="165" fontId="10" fillId="11" borderId="68" xfId="0" applyNumberFormat="1" applyFont="1" applyFill="1" applyBorder="1" applyAlignment="1">
      <alignment horizontal="center" vertical="center"/>
    </xf>
    <xf numFmtId="165" fontId="10" fillId="11" borderId="8" xfId="0" applyNumberFormat="1" applyFont="1" applyFill="1" applyBorder="1" applyAlignment="1">
      <alignment horizontal="center" vertical="center"/>
    </xf>
    <xf numFmtId="165" fontId="10" fillId="11" borderId="9" xfId="0" applyNumberFormat="1" applyFont="1" applyFill="1" applyBorder="1" applyAlignment="1">
      <alignment horizontal="center" vertical="center"/>
    </xf>
    <xf numFmtId="1" fontId="3" fillId="0" borderId="1" xfId="0" applyNumberFormat="1" applyFont="1" applyFill="1" applyBorder="1" applyAlignment="1">
      <alignment horizontal="center" vertical="center"/>
    </xf>
    <xf numFmtId="1" fontId="3" fillId="0" borderId="45" xfId="0" applyNumberFormat="1" applyFont="1" applyFill="1" applyBorder="1" applyAlignment="1">
      <alignment horizontal="center" vertical="center"/>
    </xf>
    <xf numFmtId="9" fontId="3" fillId="0" borderId="1" xfId="1" applyFont="1" applyFill="1" applyBorder="1" applyAlignment="1">
      <alignment horizontal="center" vertical="center"/>
    </xf>
    <xf numFmtId="9" fontId="3" fillId="0" borderId="45" xfId="1" applyFont="1" applyFill="1" applyBorder="1" applyAlignment="1">
      <alignment horizontal="center" vertical="center"/>
    </xf>
    <xf numFmtId="0" fontId="22" fillId="11" borderId="48" xfId="0" applyFont="1" applyFill="1" applyBorder="1" applyAlignment="1">
      <alignment horizontal="center" vertical="center" wrapText="1"/>
    </xf>
    <xf numFmtId="0" fontId="22" fillId="11" borderId="49" xfId="0" applyFont="1" applyFill="1" applyBorder="1" applyAlignment="1">
      <alignment horizontal="center" vertical="center" wrapText="1"/>
    </xf>
    <xf numFmtId="0" fontId="22" fillId="11" borderId="52" xfId="0" applyFont="1" applyFill="1" applyBorder="1" applyAlignment="1">
      <alignment horizontal="center" vertical="center" wrapText="1"/>
    </xf>
    <xf numFmtId="0" fontId="5" fillId="11" borderId="40" xfId="0" applyFont="1" applyFill="1" applyBorder="1" applyAlignment="1">
      <alignment horizontal="center" vertical="center" wrapText="1"/>
    </xf>
    <xf numFmtId="0" fontId="5" fillId="11" borderId="46" xfId="0" applyFont="1" applyFill="1" applyBorder="1" applyAlignment="1">
      <alignment horizontal="center" vertical="center" wrapText="1"/>
    </xf>
    <xf numFmtId="0" fontId="2" fillId="11" borderId="40" xfId="0" applyFont="1" applyFill="1" applyBorder="1" applyAlignment="1">
      <alignment horizontal="center" vertical="center" wrapText="1"/>
    </xf>
    <xf numFmtId="1" fontId="3" fillId="10" borderId="45" xfId="0" applyNumberFormat="1" applyFont="1" applyFill="1" applyBorder="1" applyAlignment="1">
      <alignment horizontal="center" vertical="center"/>
    </xf>
    <xf numFmtId="1" fontId="3" fillId="12" borderId="1" xfId="0" applyNumberFormat="1" applyFont="1" applyFill="1" applyBorder="1" applyAlignment="1">
      <alignment horizontal="center" vertical="center"/>
    </xf>
    <xf numFmtId="1" fontId="3" fillId="12" borderId="45" xfId="0" applyNumberFormat="1" applyFont="1" applyFill="1" applyBorder="1" applyAlignment="1">
      <alignment horizontal="center" vertical="center"/>
    </xf>
    <xf numFmtId="165" fontId="3" fillId="0" borderId="1" xfId="0" applyNumberFormat="1" applyFont="1" applyFill="1" applyBorder="1" applyAlignment="1">
      <alignment horizontal="center" vertical="center"/>
    </xf>
    <xf numFmtId="165" fontId="3" fillId="0" borderId="45" xfId="0" applyNumberFormat="1" applyFont="1" applyFill="1" applyBorder="1" applyAlignment="1">
      <alignment horizontal="center" vertical="center"/>
    </xf>
    <xf numFmtId="9" fontId="3" fillId="12" borderId="1" xfId="0" applyNumberFormat="1" applyFont="1" applyFill="1" applyBorder="1" applyAlignment="1">
      <alignment horizontal="center" vertical="center"/>
    </xf>
    <xf numFmtId="0" fontId="3" fillId="12" borderId="1" xfId="0" applyNumberFormat="1" applyFont="1" applyFill="1" applyBorder="1" applyAlignment="1">
      <alignment horizontal="center" vertical="center"/>
    </xf>
    <xf numFmtId="0" fontId="3" fillId="12" borderId="45" xfId="0" applyNumberFormat="1" applyFont="1" applyFill="1" applyBorder="1" applyAlignment="1">
      <alignment horizontal="center" vertical="center"/>
    </xf>
    <xf numFmtId="9" fontId="3" fillId="10" borderId="1" xfId="0" applyNumberFormat="1" applyFont="1" applyFill="1" applyBorder="1" applyAlignment="1">
      <alignment horizontal="center" vertical="center"/>
    </xf>
    <xf numFmtId="0" fontId="3" fillId="10" borderId="1" xfId="0" applyNumberFormat="1" applyFont="1" applyFill="1" applyBorder="1" applyAlignment="1">
      <alignment horizontal="center" vertical="center"/>
    </xf>
    <xf numFmtId="0" fontId="3" fillId="10" borderId="45" xfId="0" applyNumberFormat="1" applyFont="1" applyFill="1" applyBorder="1" applyAlignment="1">
      <alignment horizontal="center" vertical="center"/>
    </xf>
    <xf numFmtId="9" fontId="3" fillId="0" borderId="1" xfId="0" applyNumberFormat="1" applyFont="1" applyFill="1" applyBorder="1" applyAlignment="1">
      <alignment horizontal="center" vertical="center"/>
    </xf>
    <xf numFmtId="0" fontId="3" fillId="0" borderId="1" xfId="0" applyNumberFormat="1" applyFont="1" applyFill="1" applyBorder="1" applyAlignment="1">
      <alignment horizontal="center" vertical="center"/>
    </xf>
    <xf numFmtId="0" fontId="3" fillId="0" borderId="45" xfId="0" applyNumberFormat="1" applyFont="1" applyFill="1" applyBorder="1" applyAlignment="1">
      <alignment horizontal="center" vertical="center"/>
    </xf>
    <xf numFmtId="0" fontId="9" fillId="10" borderId="2" xfId="0" applyFont="1" applyFill="1" applyBorder="1" applyAlignment="1">
      <alignment horizontal="center" vertical="center" wrapText="1"/>
    </xf>
    <xf numFmtId="0" fontId="9" fillId="10" borderId="4" xfId="0" applyFont="1" applyFill="1" applyBorder="1" applyAlignment="1">
      <alignment horizontal="center" vertical="center" wrapText="1"/>
    </xf>
    <xf numFmtId="0" fontId="9" fillId="10" borderId="46" xfId="0" applyFont="1" applyFill="1" applyBorder="1" applyAlignment="1">
      <alignment horizontal="center" vertical="center" wrapText="1"/>
    </xf>
    <xf numFmtId="0" fontId="3" fillId="10" borderId="2" xfId="0" applyFont="1" applyFill="1" applyBorder="1" applyAlignment="1">
      <alignment horizontal="center" vertical="center" wrapText="1"/>
    </xf>
    <xf numFmtId="0" fontId="3" fillId="10" borderId="4" xfId="0" applyFont="1" applyFill="1" applyBorder="1" applyAlignment="1">
      <alignment horizontal="center" vertical="center" wrapText="1"/>
    </xf>
    <xf numFmtId="0" fontId="3" fillId="10" borderId="46" xfId="0" applyFont="1" applyFill="1" applyBorder="1" applyAlignment="1">
      <alignment horizontal="center" vertical="center" wrapText="1"/>
    </xf>
    <xf numFmtId="0" fontId="3" fillId="10" borderId="45" xfId="0" applyFont="1" applyFill="1" applyBorder="1" applyAlignment="1">
      <alignment horizontal="center" vertical="center" wrapText="1"/>
    </xf>
    <xf numFmtId="0" fontId="3" fillId="10" borderId="45" xfId="0" applyFont="1" applyFill="1" applyBorder="1" applyAlignment="1">
      <alignment horizontal="center" vertical="center"/>
    </xf>
    <xf numFmtId="1" fontId="3" fillId="10" borderId="45" xfId="5" applyNumberFormat="1" applyFont="1" applyFill="1" applyBorder="1" applyAlignment="1">
      <alignment horizontal="center" vertical="center"/>
    </xf>
    <xf numFmtId="1" fontId="3" fillId="10" borderId="17" xfId="0" applyNumberFormat="1" applyFont="1" applyFill="1" applyBorder="1" applyAlignment="1">
      <alignment horizontal="center" vertical="center"/>
    </xf>
    <xf numFmtId="1" fontId="3" fillId="10" borderId="63" xfId="0" applyNumberFormat="1" applyFont="1" applyFill="1" applyBorder="1" applyAlignment="1">
      <alignment horizontal="center" vertical="center"/>
    </xf>
    <xf numFmtId="1" fontId="3" fillId="0" borderId="42" xfId="0" applyNumberFormat="1" applyFont="1" applyFill="1" applyBorder="1" applyAlignment="1">
      <alignment horizontal="center" vertical="center"/>
    </xf>
    <xf numFmtId="1" fontId="3" fillId="0" borderId="44" xfId="0" applyNumberFormat="1" applyFont="1" applyFill="1" applyBorder="1" applyAlignment="1">
      <alignment horizontal="center" vertical="center"/>
    </xf>
    <xf numFmtId="9" fontId="3" fillId="0" borderId="39" xfId="1" applyFont="1" applyFill="1" applyBorder="1" applyAlignment="1">
      <alignment horizontal="center" vertical="center"/>
    </xf>
    <xf numFmtId="0" fontId="4" fillId="10" borderId="41" xfId="3" applyFill="1" applyBorder="1" applyAlignment="1">
      <alignment horizontal="center" vertical="center" wrapText="1"/>
    </xf>
    <xf numFmtId="0" fontId="4" fillId="10" borderId="43" xfId="3" applyFill="1" applyBorder="1" applyAlignment="1">
      <alignment horizontal="center" vertical="center" wrapText="1"/>
    </xf>
    <xf numFmtId="0" fontId="11" fillId="10" borderId="43" xfId="0" applyFont="1" applyFill="1" applyBorder="1" applyAlignment="1">
      <alignment horizontal="center" vertical="center" wrapText="1"/>
    </xf>
    <xf numFmtId="0" fontId="9" fillId="10" borderId="3" xfId="0" applyFont="1" applyFill="1" applyBorder="1" applyAlignment="1">
      <alignment horizontal="center" vertical="center" wrapText="1"/>
    </xf>
    <xf numFmtId="0" fontId="3" fillId="10" borderId="3" xfId="0" applyFont="1" applyFill="1" applyBorder="1" applyAlignment="1">
      <alignment horizontal="center" vertical="center" wrapText="1"/>
    </xf>
    <xf numFmtId="1" fontId="3" fillId="10" borderId="39" xfId="0" applyNumberFormat="1" applyFont="1" applyFill="1" applyBorder="1" applyAlignment="1">
      <alignment horizontal="center" vertical="center"/>
    </xf>
    <xf numFmtId="1" fontId="3" fillId="12" borderId="39" xfId="0" applyNumberFormat="1" applyFont="1" applyFill="1" applyBorder="1" applyAlignment="1">
      <alignment horizontal="center" vertical="center"/>
    </xf>
    <xf numFmtId="165" fontId="3" fillId="0" borderId="39" xfId="0" applyNumberFormat="1" applyFont="1" applyFill="1" applyBorder="1" applyAlignment="1">
      <alignment horizontal="center" vertical="center"/>
    </xf>
    <xf numFmtId="1" fontId="3" fillId="0" borderId="39" xfId="0" applyNumberFormat="1" applyFont="1" applyFill="1" applyBorder="1" applyAlignment="1">
      <alignment horizontal="center" vertical="center"/>
    </xf>
    <xf numFmtId="9" fontId="3" fillId="0" borderId="39" xfId="0" applyNumberFormat="1" applyFont="1" applyFill="1" applyBorder="1" applyAlignment="1">
      <alignment horizontal="center" vertical="center"/>
    </xf>
    <xf numFmtId="9" fontId="3" fillId="10" borderId="39" xfId="0" applyNumberFormat="1" applyFont="1" applyFill="1" applyBorder="1" applyAlignment="1">
      <alignment horizontal="center" vertical="center"/>
    </xf>
    <xf numFmtId="9" fontId="3" fillId="12" borderId="39" xfId="0" applyNumberFormat="1" applyFont="1" applyFill="1" applyBorder="1" applyAlignment="1">
      <alignment horizontal="center" vertical="center"/>
    </xf>
    <xf numFmtId="0" fontId="3" fillId="10" borderId="39" xfId="0" applyFont="1" applyFill="1" applyBorder="1" applyAlignment="1">
      <alignment horizontal="center" vertical="center"/>
    </xf>
    <xf numFmtId="0" fontId="3" fillId="10" borderId="39" xfId="5" applyNumberFormat="1" applyFont="1" applyFill="1" applyBorder="1" applyAlignment="1">
      <alignment horizontal="center" vertical="center" wrapText="1"/>
    </xf>
    <xf numFmtId="1" fontId="3" fillId="10" borderId="59" xfId="0" applyNumberFormat="1" applyFont="1" applyFill="1" applyBorder="1" applyAlignment="1">
      <alignment horizontal="center" vertical="center"/>
    </xf>
    <xf numFmtId="1" fontId="3" fillId="0" borderId="38" xfId="0" applyNumberFormat="1" applyFont="1" applyFill="1" applyBorder="1" applyAlignment="1">
      <alignment horizontal="center" vertical="center"/>
    </xf>
    <xf numFmtId="0" fontId="26" fillId="12" borderId="68" xfId="2" applyFont="1" applyFill="1" applyBorder="1" applyAlignment="1">
      <alignment horizontal="center" vertical="center" wrapText="1"/>
    </xf>
    <xf numFmtId="0" fontId="26" fillId="12" borderId="69" xfId="2" applyFont="1" applyFill="1" applyBorder="1" applyAlignment="1">
      <alignment horizontal="center" vertical="center" wrapText="1"/>
    </xf>
    <xf numFmtId="0" fontId="26" fillId="12" borderId="8" xfId="2" applyFont="1" applyFill="1" applyBorder="1" applyAlignment="1">
      <alignment horizontal="center" vertical="center" wrapText="1"/>
    </xf>
    <xf numFmtId="0" fontId="26" fillId="12" borderId="0" xfId="2" applyFont="1" applyFill="1" applyBorder="1" applyAlignment="1">
      <alignment horizontal="center" vertical="center" wrapText="1"/>
    </xf>
    <xf numFmtId="0" fontId="2" fillId="2" borderId="4" xfId="0" applyFont="1" applyFill="1" applyBorder="1" applyAlignment="1">
      <alignment horizontal="center" vertical="center" wrapText="1"/>
    </xf>
    <xf numFmtId="0" fontId="5" fillId="6" borderId="31" xfId="0" applyFont="1" applyFill="1" applyBorder="1" applyAlignment="1">
      <alignment horizontal="center" vertical="center" wrapText="1"/>
    </xf>
    <xf numFmtId="0" fontId="5" fillId="6" borderId="32" xfId="0" applyFont="1" applyFill="1" applyBorder="1" applyAlignment="1">
      <alignment horizontal="center" vertical="center" wrapText="1"/>
    </xf>
    <xf numFmtId="0" fontId="5" fillId="6" borderId="30" xfId="0" applyFont="1" applyFill="1" applyBorder="1" applyAlignment="1">
      <alignment horizontal="center" vertical="center" wrapText="1"/>
    </xf>
    <xf numFmtId="0" fontId="20" fillId="10" borderId="38" xfId="0" applyFont="1" applyFill="1" applyBorder="1" applyAlignment="1">
      <alignment horizontal="center" vertical="center" wrapText="1"/>
    </xf>
    <xf numFmtId="0" fontId="20" fillId="10" borderId="42" xfId="0" applyFont="1" applyFill="1" applyBorder="1" applyAlignment="1">
      <alignment horizontal="center" vertical="center" wrapText="1"/>
    </xf>
    <xf numFmtId="0" fontId="20" fillId="10" borderId="44" xfId="0" applyFont="1" applyFill="1" applyBorder="1" applyAlignment="1">
      <alignment horizontal="center" vertical="center" wrapText="1"/>
    </xf>
    <xf numFmtId="0" fontId="10" fillId="10" borderId="39" xfId="0" applyFont="1" applyFill="1" applyBorder="1" applyAlignment="1">
      <alignment horizontal="center" vertical="center" wrapText="1"/>
    </xf>
    <xf numFmtId="0" fontId="10" fillId="10" borderId="45" xfId="0" applyFont="1" applyFill="1" applyBorder="1" applyAlignment="1">
      <alignment horizontal="center" vertical="center" wrapText="1"/>
    </xf>
    <xf numFmtId="0" fontId="9" fillId="10" borderId="40" xfId="0" applyFont="1" applyFill="1" applyBorder="1" applyAlignment="1">
      <alignment horizontal="center" vertical="center" wrapText="1"/>
    </xf>
    <xf numFmtId="0" fontId="3" fillId="10" borderId="40" xfId="0" applyFont="1" applyFill="1" applyBorder="1" applyAlignment="1">
      <alignment horizontal="center" vertical="center" wrapText="1"/>
    </xf>
    <xf numFmtId="0" fontId="3" fillId="10" borderId="39" xfId="0" applyFont="1" applyFill="1" applyBorder="1" applyAlignment="1">
      <alignment horizontal="center" vertical="center" wrapText="1"/>
    </xf>
    <xf numFmtId="0" fontId="26" fillId="11" borderId="68" xfId="2" applyFont="1" applyFill="1" applyBorder="1" applyAlignment="1">
      <alignment horizontal="center" vertical="center" wrapText="1"/>
    </xf>
    <xf numFmtId="0" fontId="26" fillId="11" borderId="69" xfId="2" applyFont="1" applyFill="1" applyBorder="1" applyAlignment="1">
      <alignment horizontal="center" vertical="center" wrapText="1"/>
    </xf>
    <xf numFmtId="0" fontId="26" fillId="11" borderId="57" xfId="2" applyFont="1" applyFill="1" applyBorder="1" applyAlignment="1">
      <alignment horizontal="center" vertical="center" wrapText="1"/>
    </xf>
    <xf numFmtId="0" fontId="26" fillId="11" borderId="8" xfId="2" applyFont="1" applyFill="1" applyBorder="1" applyAlignment="1">
      <alignment horizontal="center" vertical="center" wrapText="1"/>
    </xf>
    <xf numFmtId="0" fontId="26" fillId="11" borderId="0" xfId="2" applyFont="1" applyFill="1" applyBorder="1" applyAlignment="1">
      <alignment horizontal="center" vertical="center" wrapText="1"/>
    </xf>
    <xf numFmtId="0" fontId="26" fillId="11" borderId="5" xfId="2" applyFont="1" applyFill="1" applyBorder="1" applyAlignment="1">
      <alignment horizontal="center" vertical="center" wrapText="1"/>
    </xf>
    <xf numFmtId="0" fontId="26" fillId="10" borderId="68" xfId="2" applyFont="1" applyFill="1" applyBorder="1" applyAlignment="1">
      <alignment horizontal="center" vertical="center" wrapText="1"/>
    </xf>
    <xf numFmtId="0" fontId="26" fillId="10" borderId="69" xfId="2" applyFont="1" applyFill="1" applyBorder="1" applyAlignment="1">
      <alignment horizontal="center" vertical="center" wrapText="1"/>
    </xf>
    <xf numFmtId="0" fontId="26" fillId="10" borderId="57" xfId="2" applyFont="1" applyFill="1" applyBorder="1" applyAlignment="1">
      <alignment horizontal="center" vertical="center" wrapText="1"/>
    </xf>
    <xf numFmtId="0" fontId="26" fillId="10" borderId="8" xfId="2" applyFont="1" applyFill="1" applyBorder="1" applyAlignment="1">
      <alignment horizontal="center" vertical="center" wrapText="1"/>
    </xf>
    <xf numFmtId="0" fontId="26" fillId="10" borderId="0" xfId="2" applyFont="1" applyFill="1" applyBorder="1" applyAlignment="1">
      <alignment horizontal="center" vertical="center" wrapText="1"/>
    </xf>
    <xf numFmtId="0" fontId="26" fillId="10" borderId="5" xfId="2" applyFont="1" applyFill="1" applyBorder="1" applyAlignment="1">
      <alignment horizontal="center" vertical="center" wrapText="1"/>
    </xf>
    <xf numFmtId="0" fontId="26" fillId="11" borderId="39" xfId="2" applyFont="1" applyFill="1" applyBorder="1" applyAlignment="1">
      <alignment horizontal="center" vertical="center" wrapText="1"/>
    </xf>
    <xf numFmtId="0" fontId="26" fillId="11" borderId="1" xfId="2" applyFont="1" applyFill="1" applyBorder="1" applyAlignment="1">
      <alignment horizontal="center" vertical="center" wrapText="1"/>
    </xf>
    <xf numFmtId="0" fontId="26" fillId="12" borderId="57" xfId="2" applyFont="1" applyFill="1" applyBorder="1" applyAlignment="1">
      <alignment horizontal="center" vertical="center" wrapText="1"/>
    </xf>
    <xf numFmtId="0" fontId="26" fillId="12" borderId="5" xfId="2" applyFont="1" applyFill="1" applyBorder="1" applyAlignment="1">
      <alignment horizontal="center" vertical="center" wrapText="1"/>
    </xf>
    <xf numFmtId="0" fontId="20" fillId="2" borderId="2" xfId="0" applyFont="1" applyFill="1" applyBorder="1" applyAlignment="1">
      <alignment horizontal="center" vertical="center" wrapText="1"/>
    </xf>
    <xf numFmtId="0" fontId="20" fillId="2" borderId="4" xfId="0" applyFont="1" applyFill="1" applyBorder="1" applyAlignment="1">
      <alignment horizontal="center" vertical="center" wrapText="1"/>
    </xf>
    <xf numFmtId="0" fontId="20" fillId="2" borderId="46" xfId="0" applyFont="1" applyFill="1" applyBorder="1" applyAlignment="1">
      <alignment horizontal="center" vertical="center" wrapText="1"/>
    </xf>
    <xf numFmtId="0" fontId="20" fillId="2" borderId="1" xfId="0" applyFont="1" applyFill="1" applyBorder="1" applyAlignment="1">
      <alignment horizontal="center" vertical="center" wrapText="1"/>
    </xf>
    <xf numFmtId="0" fontId="26" fillId="11" borderId="38" xfId="2" applyFont="1" applyFill="1" applyBorder="1" applyAlignment="1">
      <alignment horizontal="center" vertical="center" wrapText="1"/>
    </xf>
    <xf numFmtId="0" fontId="26" fillId="11" borderId="42" xfId="2" applyFont="1" applyFill="1" applyBorder="1" applyAlignment="1">
      <alignment horizontal="center" vertical="center" wrapText="1"/>
    </xf>
    <xf numFmtId="0" fontId="20" fillId="2" borderId="7" xfId="0" applyFont="1" applyFill="1" applyBorder="1" applyAlignment="1">
      <alignment horizontal="center" vertical="center" wrapText="1"/>
    </xf>
    <xf numFmtId="0" fontId="20" fillId="2" borderId="14" xfId="0" applyFont="1" applyFill="1" applyBorder="1" applyAlignment="1">
      <alignment horizontal="center" vertical="center" wrapText="1"/>
    </xf>
    <xf numFmtId="0" fontId="20" fillId="2" borderId="8" xfId="0" applyFont="1" applyFill="1" applyBorder="1" applyAlignment="1">
      <alignment horizontal="center" vertical="center" wrapText="1"/>
    </xf>
    <xf numFmtId="0" fontId="20" fillId="2" borderId="5" xfId="0" applyFont="1" applyFill="1" applyBorder="1" applyAlignment="1">
      <alignment horizontal="center" vertical="center" wrapText="1"/>
    </xf>
    <xf numFmtId="0" fontId="2" fillId="2" borderId="17"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7" fillId="0" borderId="8" xfId="0" applyFont="1" applyBorder="1" applyAlignment="1">
      <alignment horizontal="center"/>
    </xf>
    <xf numFmtId="0" fontId="27" fillId="0" borderId="0" xfId="0" applyFont="1" applyAlignment="1">
      <alignment horizontal="center"/>
    </xf>
    <xf numFmtId="0" fontId="26" fillId="11" borderId="44" xfId="2" applyFont="1" applyFill="1" applyBorder="1" applyAlignment="1">
      <alignment horizontal="center" vertical="center" wrapText="1"/>
    </xf>
    <xf numFmtId="0" fontId="26" fillId="11" borderId="45" xfId="2" applyFont="1" applyFill="1" applyBorder="1" applyAlignment="1">
      <alignment horizontal="center" vertical="center" wrapText="1"/>
    </xf>
    <xf numFmtId="0" fontId="26" fillId="4" borderId="68" xfId="2" applyFont="1" applyFill="1" applyBorder="1" applyAlignment="1">
      <alignment horizontal="center" vertical="center" wrapText="1"/>
    </xf>
    <xf numFmtId="0" fontId="26" fillId="4" borderId="69" xfId="2" applyFont="1" applyFill="1" applyBorder="1" applyAlignment="1">
      <alignment horizontal="center" vertical="center" wrapText="1"/>
    </xf>
    <xf numFmtId="0" fontId="26" fillId="4" borderId="8" xfId="2" applyFont="1" applyFill="1" applyBorder="1" applyAlignment="1">
      <alignment horizontal="center" vertical="center" wrapText="1"/>
    </xf>
    <xf numFmtId="0" fontId="26" fillId="4" borderId="0" xfId="2" applyFont="1" applyFill="1" applyBorder="1" applyAlignment="1">
      <alignment horizontal="center" vertical="center" wrapText="1"/>
    </xf>
    <xf numFmtId="9" fontId="3" fillId="4" borderId="39" xfId="0" applyNumberFormat="1" applyFont="1" applyFill="1" applyBorder="1" applyAlignment="1">
      <alignment horizontal="center" vertical="center"/>
    </xf>
    <xf numFmtId="0" fontId="3" fillId="4" borderId="1" xfId="0" applyNumberFormat="1" applyFont="1" applyFill="1" applyBorder="1" applyAlignment="1">
      <alignment horizontal="center" vertical="center"/>
    </xf>
    <xf numFmtId="1" fontId="3" fillId="4" borderId="39" xfId="0" applyNumberFormat="1" applyFont="1" applyFill="1" applyBorder="1" applyAlignment="1">
      <alignment horizontal="center" vertical="center"/>
    </xf>
    <xf numFmtId="1" fontId="3" fillId="4" borderId="1" xfId="0" applyNumberFormat="1" applyFont="1" applyFill="1" applyBorder="1" applyAlignment="1">
      <alignment horizontal="center" vertical="center"/>
    </xf>
    <xf numFmtId="1" fontId="3" fillId="4" borderId="45" xfId="0" applyNumberFormat="1" applyFont="1" applyFill="1" applyBorder="1" applyAlignment="1">
      <alignment horizontal="center" vertical="center"/>
    </xf>
    <xf numFmtId="1" fontId="10" fillId="4" borderId="40" xfId="0" applyNumberFormat="1" applyFont="1" applyFill="1" applyBorder="1" applyAlignment="1">
      <alignment horizontal="center" vertical="center"/>
    </xf>
    <xf numFmtId="0" fontId="10" fillId="4" borderId="4" xfId="0" applyFont="1" applyFill="1" applyBorder="1" applyAlignment="1">
      <alignment horizontal="center" vertical="center"/>
    </xf>
    <xf numFmtId="0" fontId="10" fillId="4" borderId="3" xfId="0" applyFont="1" applyFill="1" applyBorder="1" applyAlignment="1">
      <alignment horizontal="center" vertical="center"/>
    </xf>
    <xf numFmtId="165" fontId="10" fillId="4" borderId="40" xfId="0" applyNumberFormat="1" applyFont="1" applyFill="1" applyBorder="1" applyAlignment="1">
      <alignment horizontal="center" vertical="center"/>
    </xf>
    <xf numFmtId="165" fontId="10" fillId="4" borderId="4" xfId="0" applyNumberFormat="1" applyFont="1" applyFill="1" applyBorder="1" applyAlignment="1">
      <alignment horizontal="center" vertical="center"/>
    </xf>
    <xf numFmtId="165" fontId="10" fillId="4" borderId="3" xfId="0" applyNumberFormat="1" applyFont="1" applyFill="1" applyBorder="1" applyAlignment="1">
      <alignment horizontal="center" vertical="center"/>
    </xf>
    <xf numFmtId="164" fontId="5" fillId="4" borderId="1" xfId="1" applyNumberFormat="1" applyFont="1" applyFill="1" applyBorder="1" applyAlignment="1">
      <alignment horizontal="center" vertical="center" wrapText="1"/>
    </xf>
    <xf numFmtId="1" fontId="5" fillId="4" borderId="2" xfId="1" applyNumberFormat="1" applyFont="1" applyFill="1" applyBorder="1" applyAlignment="1">
      <alignment horizontal="center" vertical="center" wrapText="1"/>
    </xf>
    <xf numFmtId="1" fontId="5" fillId="4" borderId="3" xfId="1" applyNumberFormat="1" applyFont="1" applyFill="1" applyBorder="1" applyAlignment="1">
      <alignment horizontal="center" vertical="center" wrapText="1"/>
    </xf>
    <xf numFmtId="1" fontId="10" fillId="4" borderId="1" xfId="0" applyNumberFormat="1" applyFont="1" applyFill="1" applyBorder="1" applyAlignment="1">
      <alignment horizontal="center" vertical="center" wrapText="1"/>
    </xf>
    <xf numFmtId="164" fontId="10" fillId="4" borderId="1" xfId="0" applyNumberFormat="1" applyFont="1" applyFill="1" applyBorder="1" applyAlignment="1">
      <alignment horizontal="center" vertical="center" wrapText="1"/>
    </xf>
    <xf numFmtId="9" fontId="10" fillId="4" borderId="1" xfId="1" applyFont="1" applyFill="1" applyBorder="1" applyAlignment="1">
      <alignment horizontal="center" vertical="center" wrapText="1"/>
    </xf>
    <xf numFmtId="1" fontId="5" fillId="4" borderId="2" xfId="0" applyNumberFormat="1" applyFont="1" applyFill="1" applyBorder="1" applyAlignment="1">
      <alignment horizontal="center" vertical="center" wrapText="1"/>
    </xf>
    <xf numFmtId="1" fontId="5" fillId="4" borderId="4" xfId="0" applyNumberFormat="1" applyFont="1" applyFill="1" applyBorder="1" applyAlignment="1">
      <alignment horizontal="center" vertical="center" wrapText="1"/>
    </xf>
    <xf numFmtId="10" fontId="5" fillId="4" borderId="2" xfId="0" applyNumberFormat="1" applyFont="1" applyFill="1" applyBorder="1" applyAlignment="1">
      <alignment horizontal="center" vertical="center" wrapText="1"/>
    </xf>
    <xf numFmtId="10" fontId="5" fillId="4" borderId="4" xfId="0" applyNumberFormat="1" applyFont="1" applyFill="1" applyBorder="1" applyAlignment="1">
      <alignment horizontal="center" vertical="center" wrapText="1"/>
    </xf>
    <xf numFmtId="1" fontId="5" fillId="4" borderId="1" xfId="0" applyNumberFormat="1" applyFont="1" applyFill="1" applyBorder="1" applyAlignment="1">
      <alignment horizontal="center" vertical="center"/>
    </xf>
    <xf numFmtId="1" fontId="5" fillId="4" borderId="45" xfId="0" applyNumberFormat="1" applyFont="1" applyFill="1" applyBorder="1" applyAlignment="1">
      <alignment horizontal="center" vertical="center"/>
    </xf>
    <xf numFmtId="10" fontId="5" fillId="4" borderId="1" xfId="0" applyNumberFormat="1" applyFont="1" applyFill="1" applyBorder="1" applyAlignment="1">
      <alignment horizontal="center" vertical="center"/>
    </xf>
    <xf numFmtId="10" fontId="5" fillId="4" borderId="45" xfId="0" applyNumberFormat="1" applyFont="1" applyFill="1" applyBorder="1" applyAlignment="1">
      <alignment horizontal="center" vertical="center"/>
    </xf>
    <xf numFmtId="1" fontId="18" fillId="4" borderId="1" xfId="0" applyNumberFormat="1" applyFont="1" applyFill="1" applyBorder="1" applyAlignment="1">
      <alignment horizontal="center" vertical="center"/>
    </xf>
    <xf numFmtId="1" fontId="10" fillId="4" borderId="45" xfId="0" applyNumberFormat="1" applyFont="1" applyFill="1" applyBorder="1" applyAlignment="1">
      <alignment horizontal="center" vertical="center" wrapText="1"/>
    </xf>
    <xf numFmtId="0" fontId="3" fillId="10" borderId="40" xfId="0" applyNumberFormat="1" applyFont="1" applyFill="1" applyBorder="1" applyAlignment="1">
      <alignment horizontal="center" vertical="center" wrapText="1"/>
    </xf>
    <xf numFmtId="0" fontId="3" fillId="10" borderId="4" xfId="0" applyNumberFormat="1" applyFont="1" applyFill="1" applyBorder="1" applyAlignment="1">
      <alignment horizontal="center" vertical="center" wrapText="1"/>
    </xf>
    <xf numFmtId="9" fontId="10" fillId="4" borderId="2" xfId="0" applyNumberFormat="1" applyFont="1" applyFill="1" applyBorder="1" applyAlignment="1">
      <alignment horizontal="center" vertical="center"/>
    </xf>
    <xf numFmtId="9" fontId="10" fillId="4" borderId="46" xfId="0" applyNumberFormat="1" applyFont="1" applyFill="1" applyBorder="1" applyAlignment="1">
      <alignment horizontal="center" vertical="center"/>
    </xf>
    <xf numFmtId="9" fontId="5" fillId="4" borderId="39" xfId="1" applyFont="1" applyFill="1" applyBorder="1" applyAlignment="1">
      <alignment horizontal="center" vertical="center" wrapText="1"/>
    </xf>
    <xf numFmtId="9" fontId="5" fillId="4" borderId="1" xfId="1" applyFont="1" applyFill="1" applyBorder="1" applyAlignment="1">
      <alignment horizontal="center" vertical="center" wrapText="1"/>
    </xf>
    <xf numFmtId="1" fontId="5" fillId="4" borderId="2" xfId="0" applyNumberFormat="1" applyFont="1" applyFill="1" applyBorder="1" applyAlignment="1">
      <alignment horizontal="center" vertical="center"/>
    </xf>
    <xf numFmtId="1" fontId="5" fillId="4" borderId="4" xfId="0" applyNumberFormat="1" applyFont="1" applyFill="1" applyBorder="1" applyAlignment="1">
      <alignment horizontal="center" vertical="center"/>
    </xf>
    <xf numFmtId="1" fontId="5" fillId="4" borderId="3" xfId="0" applyNumberFormat="1" applyFont="1" applyFill="1" applyBorder="1" applyAlignment="1">
      <alignment horizontal="center" vertical="center"/>
    </xf>
    <xf numFmtId="0" fontId="10" fillId="14" borderId="39" xfId="0" applyFont="1" applyFill="1" applyBorder="1" applyAlignment="1">
      <alignment horizontal="center" vertical="center" wrapText="1"/>
    </xf>
    <xf numFmtId="0" fontId="10" fillId="14" borderId="45" xfId="0" applyFont="1" applyFill="1" applyBorder="1" applyAlignment="1">
      <alignment horizontal="center" vertical="center" wrapText="1"/>
    </xf>
    <xf numFmtId="0" fontId="10" fillId="14" borderId="58" xfId="0" applyFont="1" applyFill="1" applyBorder="1" applyAlignment="1">
      <alignment horizontal="center" vertical="center" wrapText="1"/>
    </xf>
    <xf numFmtId="0" fontId="10" fillId="14" borderId="51" xfId="0" applyFont="1" applyFill="1" applyBorder="1" applyAlignment="1">
      <alignment horizontal="center" vertical="center" wrapText="1"/>
    </xf>
    <xf numFmtId="0" fontId="10" fillId="14" borderId="53" xfId="0" applyFont="1" applyFill="1" applyBorder="1" applyAlignment="1">
      <alignment horizontal="center" vertical="center" wrapText="1"/>
    </xf>
    <xf numFmtId="0" fontId="10" fillId="15" borderId="2" xfId="0" applyFont="1" applyFill="1" applyBorder="1" applyAlignment="1">
      <alignment horizontal="center" vertical="center" wrapText="1"/>
    </xf>
    <xf numFmtId="0" fontId="10" fillId="15" borderId="61" xfId="0" applyFont="1" applyFill="1" applyBorder="1" applyAlignment="1">
      <alignment horizontal="center" vertical="center" wrapText="1"/>
    </xf>
    <xf numFmtId="0" fontId="10" fillId="15" borderId="47" xfId="0" applyFont="1" applyFill="1" applyBorder="1" applyAlignment="1">
      <alignment horizontal="center" vertical="center" wrapText="1"/>
    </xf>
    <xf numFmtId="0" fontId="10" fillId="19" borderId="39" xfId="0" applyFont="1" applyFill="1" applyBorder="1" applyAlignment="1">
      <alignment horizontal="center" vertical="center" wrapText="1"/>
    </xf>
    <xf numFmtId="0" fontId="10" fillId="19" borderId="1" xfId="0" applyFont="1" applyFill="1" applyBorder="1" applyAlignment="1">
      <alignment horizontal="center" vertical="center" wrapText="1"/>
    </xf>
    <xf numFmtId="0" fontId="10" fillId="19" borderId="45" xfId="0" applyFont="1" applyFill="1" applyBorder="1" applyAlignment="1">
      <alignment horizontal="center" vertical="center" wrapText="1"/>
    </xf>
    <xf numFmtId="0" fontId="4" fillId="19" borderId="58" xfId="3" applyFill="1" applyBorder="1" applyAlignment="1">
      <alignment horizontal="center" vertical="center" wrapText="1"/>
    </xf>
    <xf numFmtId="0" fontId="17" fillId="19" borderId="51" xfId="0" applyFont="1" applyFill="1" applyBorder="1" applyAlignment="1">
      <alignment horizontal="center" vertical="center" wrapText="1"/>
    </xf>
    <xf numFmtId="0" fontId="17" fillId="19" borderId="53" xfId="0" applyFont="1" applyFill="1" applyBorder="1" applyAlignment="1">
      <alignment horizontal="center" vertical="center" wrapText="1"/>
    </xf>
    <xf numFmtId="0" fontId="10" fillId="11" borderId="40" xfId="0" applyFont="1" applyFill="1" applyBorder="1" applyAlignment="1">
      <alignment horizontal="center" vertical="center" wrapText="1"/>
    </xf>
    <xf numFmtId="0" fontId="10" fillId="11" borderId="46" xfId="0" applyFont="1" applyFill="1" applyBorder="1" applyAlignment="1">
      <alignment horizontal="center" vertical="center" wrapText="1"/>
    </xf>
    <xf numFmtId="0" fontId="10" fillId="11" borderId="41" xfId="0" applyFont="1" applyFill="1" applyBorder="1" applyAlignment="1">
      <alignment horizontal="center" vertical="center" wrapText="1"/>
    </xf>
    <xf numFmtId="0" fontId="10" fillId="11" borderId="43" xfId="0" applyFont="1" applyFill="1" applyBorder="1" applyAlignment="1">
      <alignment horizontal="center" vertical="center" wrapText="1"/>
    </xf>
    <xf numFmtId="0" fontId="10" fillId="11" borderId="47" xfId="0" applyFont="1" applyFill="1" applyBorder="1" applyAlignment="1">
      <alignment horizontal="center" vertical="center" wrapText="1"/>
    </xf>
    <xf numFmtId="9" fontId="5" fillId="0" borderId="2" xfId="1" applyFont="1" applyFill="1" applyBorder="1" applyAlignment="1">
      <alignment horizontal="center" vertical="center" wrapText="1"/>
    </xf>
    <xf numFmtId="9" fontId="5" fillId="0" borderId="4" xfId="1" applyFont="1" applyFill="1" applyBorder="1" applyAlignment="1">
      <alignment horizontal="center" vertical="center" wrapText="1"/>
    </xf>
    <xf numFmtId="9" fontId="5" fillId="0" borderId="2" xfId="1" applyNumberFormat="1" applyFont="1" applyFill="1" applyBorder="1" applyAlignment="1">
      <alignment horizontal="center" vertical="center" wrapText="1"/>
    </xf>
    <xf numFmtId="9" fontId="5" fillId="0" borderId="4" xfId="1" applyNumberFormat="1" applyFont="1" applyFill="1" applyBorder="1" applyAlignment="1">
      <alignment horizontal="center" vertical="center" wrapText="1"/>
    </xf>
    <xf numFmtId="9" fontId="5" fillId="0" borderId="3" xfId="1" applyNumberFormat="1" applyFont="1" applyFill="1" applyBorder="1" applyAlignment="1">
      <alignment horizontal="center" vertical="center" wrapText="1"/>
    </xf>
    <xf numFmtId="10" fontId="5" fillId="4" borderId="7" xfId="0" applyNumberFormat="1" applyFont="1" applyFill="1" applyBorder="1" applyAlignment="1">
      <alignment horizontal="center" vertical="center"/>
    </xf>
    <xf numFmtId="10" fontId="5" fillId="4" borderId="8" xfId="0" applyNumberFormat="1" applyFont="1" applyFill="1" applyBorder="1" applyAlignment="1">
      <alignment horizontal="center" vertical="center"/>
    </xf>
    <xf numFmtId="10" fontId="5" fillId="4" borderId="9" xfId="0" applyNumberFormat="1" applyFont="1" applyFill="1" applyBorder="1" applyAlignment="1">
      <alignment horizontal="center" vertical="center"/>
    </xf>
    <xf numFmtId="10" fontId="10" fillId="4" borderId="1" xfId="1" applyNumberFormat="1" applyFont="1" applyFill="1" applyBorder="1" applyAlignment="1">
      <alignment horizontal="center" vertical="center" wrapText="1"/>
    </xf>
    <xf numFmtId="0" fontId="12" fillId="4" borderId="2" xfId="0" applyFont="1" applyFill="1" applyBorder="1" applyAlignment="1">
      <alignment horizontal="center" vertical="center"/>
    </xf>
    <xf numFmtId="0" fontId="12" fillId="4" borderId="4" xfId="0" applyFont="1" applyFill="1" applyBorder="1" applyAlignment="1">
      <alignment horizontal="center" vertical="center"/>
    </xf>
    <xf numFmtId="0" fontId="12" fillId="4" borderId="3" xfId="0" applyFont="1" applyFill="1" applyBorder="1" applyAlignment="1">
      <alignment horizontal="center" vertical="center"/>
    </xf>
    <xf numFmtId="9" fontId="12" fillId="4" borderId="2" xfId="0" applyNumberFormat="1" applyFont="1" applyFill="1" applyBorder="1" applyAlignment="1">
      <alignment horizontal="center" vertical="center"/>
    </xf>
    <xf numFmtId="9" fontId="5" fillId="0" borderId="58" xfId="0" applyNumberFormat="1" applyFont="1" applyFill="1" applyBorder="1" applyAlignment="1">
      <alignment horizontal="center" vertical="center" wrapText="1"/>
    </xf>
    <xf numFmtId="0" fontId="5" fillId="0" borderId="51" xfId="0" applyFont="1" applyFill="1" applyBorder="1" applyAlignment="1">
      <alignment horizontal="center" vertical="center" wrapText="1"/>
    </xf>
    <xf numFmtId="9" fontId="10" fillId="0" borderId="51" xfId="1" applyFont="1" applyFill="1" applyBorder="1" applyAlignment="1">
      <alignment horizontal="center" vertical="center" wrapText="1"/>
    </xf>
    <xf numFmtId="9" fontId="18" fillId="6" borderId="1" xfId="0" applyNumberFormat="1"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8" fillId="2" borderId="3" xfId="0" applyFont="1" applyFill="1" applyBorder="1" applyAlignment="1">
      <alignment horizontal="center" vertical="center" wrapText="1"/>
    </xf>
    <xf numFmtId="10" fontId="8" fillId="0" borderId="2" xfId="1" applyNumberFormat="1" applyFont="1" applyFill="1" applyBorder="1" applyAlignment="1">
      <alignment horizontal="center" vertical="center" wrapText="1"/>
    </xf>
    <xf numFmtId="10" fontId="8" fillId="0" borderId="3" xfId="1" applyNumberFormat="1" applyFont="1" applyFill="1" applyBorder="1" applyAlignment="1">
      <alignment horizontal="center" vertical="center" wrapText="1"/>
    </xf>
    <xf numFmtId="10" fontId="8" fillId="0" borderId="4" xfId="1" applyNumberFormat="1" applyFont="1" applyFill="1" applyBorder="1" applyAlignment="1">
      <alignment horizontal="center" vertical="center" wrapText="1"/>
    </xf>
    <xf numFmtId="0" fontId="2" fillId="2" borderId="40" xfId="0" applyFont="1" applyFill="1" applyBorder="1" applyAlignment="1">
      <alignment horizontal="center" vertical="center" wrapText="1"/>
    </xf>
    <xf numFmtId="0" fontId="2" fillId="2" borderId="3" xfId="0" applyFont="1" applyFill="1" applyBorder="1" applyAlignment="1">
      <alignment horizontal="center" vertical="center" wrapText="1"/>
    </xf>
    <xf numFmtId="9" fontId="2" fillId="0" borderId="2" xfId="1" applyFont="1" applyFill="1" applyBorder="1" applyAlignment="1">
      <alignment horizontal="center" vertical="center" wrapText="1"/>
    </xf>
    <xf numFmtId="9" fontId="2" fillId="0" borderId="4" xfId="1" applyFont="1" applyFill="1" applyBorder="1" applyAlignment="1">
      <alignment horizontal="center" vertical="center" wrapText="1"/>
    </xf>
    <xf numFmtId="9" fontId="2" fillId="0" borderId="3" xfId="1" applyFont="1" applyFill="1" applyBorder="1" applyAlignment="1">
      <alignment horizontal="center" vertical="center" wrapText="1"/>
    </xf>
    <xf numFmtId="9" fontId="8" fillId="0" borderId="2" xfId="1" applyFont="1" applyFill="1" applyBorder="1" applyAlignment="1">
      <alignment horizontal="center" vertical="center" wrapText="1"/>
    </xf>
    <xf numFmtId="9" fontId="8" fillId="0" borderId="4" xfId="1" applyFont="1" applyFill="1" applyBorder="1" applyAlignment="1">
      <alignment horizontal="center" vertical="center" wrapText="1"/>
    </xf>
    <xf numFmtId="9" fontId="8" fillId="0" borderId="3" xfId="1" applyFont="1" applyFill="1" applyBorder="1" applyAlignment="1">
      <alignment horizontal="center" vertical="center" wrapText="1"/>
    </xf>
    <xf numFmtId="9" fontId="5" fillId="0" borderId="2" xfId="1" applyFont="1" applyFill="1" applyBorder="1" applyAlignment="1">
      <alignment horizontal="center" vertical="center"/>
    </xf>
    <xf numFmtId="9" fontId="5" fillId="0" borderId="4" xfId="1" applyFont="1" applyFill="1" applyBorder="1" applyAlignment="1">
      <alignment horizontal="center" vertical="center"/>
    </xf>
    <xf numFmtId="9" fontId="5" fillId="0" borderId="3" xfId="1" applyFont="1" applyFill="1" applyBorder="1" applyAlignment="1">
      <alignment horizontal="center" vertical="center"/>
    </xf>
    <xf numFmtId="0" fontId="18" fillId="12" borderId="2" xfId="4" applyFont="1" applyFill="1" applyBorder="1" applyAlignment="1">
      <alignment horizontal="center" vertical="center"/>
    </xf>
    <xf numFmtId="0" fontId="18" fillId="12" borderId="4" xfId="4" applyFont="1" applyFill="1" applyBorder="1" applyAlignment="1">
      <alignment horizontal="center" vertical="center"/>
    </xf>
    <xf numFmtId="9" fontId="18" fillId="12" borderId="2" xfId="1" applyFont="1" applyFill="1" applyBorder="1" applyAlignment="1">
      <alignment horizontal="center" vertical="center"/>
    </xf>
    <xf numFmtId="9" fontId="18" fillId="12" borderId="4" xfId="1" applyFont="1" applyFill="1" applyBorder="1" applyAlignment="1">
      <alignment horizontal="center" vertical="center"/>
    </xf>
    <xf numFmtId="0" fontId="18" fillId="10" borderId="2" xfId="4" applyFont="1" applyFill="1" applyBorder="1" applyAlignment="1">
      <alignment horizontal="center" vertical="center"/>
    </xf>
    <xf numFmtId="0" fontId="18" fillId="10" borderId="4" xfId="4" applyFont="1" applyFill="1" applyBorder="1" applyAlignment="1">
      <alignment horizontal="center" vertical="center"/>
    </xf>
    <xf numFmtId="0" fontId="18" fillId="10" borderId="3" xfId="4" applyFont="1" applyFill="1" applyBorder="1" applyAlignment="1">
      <alignment horizontal="center" vertical="center"/>
    </xf>
    <xf numFmtId="9" fontId="18" fillId="10" borderId="2" xfId="4" applyNumberFormat="1" applyFont="1" applyFill="1" applyBorder="1" applyAlignment="1">
      <alignment horizontal="center" vertical="center"/>
    </xf>
    <xf numFmtId="0" fontId="18" fillId="12" borderId="3" xfId="4" applyFont="1" applyFill="1" applyBorder="1" applyAlignment="1">
      <alignment horizontal="center" vertical="center"/>
    </xf>
    <xf numFmtId="9" fontId="18" fillId="12" borderId="2" xfId="4" applyNumberFormat="1" applyFont="1" applyFill="1" applyBorder="1" applyAlignment="1">
      <alignment horizontal="center" vertical="center"/>
    </xf>
    <xf numFmtId="9" fontId="18" fillId="10" borderId="1" xfId="1" applyFont="1" applyFill="1" applyBorder="1" applyAlignment="1">
      <alignment horizontal="center" vertical="center"/>
    </xf>
    <xf numFmtId="0" fontId="18" fillId="0" borderId="1" xfId="4" applyFont="1" applyFill="1" applyBorder="1" applyAlignment="1">
      <alignment horizontal="center" vertical="center"/>
    </xf>
    <xf numFmtId="9" fontId="18" fillId="10" borderId="2" xfId="1" applyFont="1" applyFill="1" applyBorder="1" applyAlignment="1">
      <alignment horizontal="center" vertical="center"/>
    </xf>
    <xf numFmtId="9" fontId="18" fillId="10" borderId="4" xfId="1" applyFont="1" applyFill="1" applyBorder="1" applyAlignment="1">
      <alignment horizontal="center" vertical="center"/>
    </xf>
    <xf numFmtId="9" fontId="18" fillId="10" borderId="1" xfId="0" applyNumberFormat="1" applyFont="1" applyFill="1" applyBorder="1" applyAlignment="1">
      <alignment horizontal="center" vertical="center"/>
    </xf>
    <xf numFmtId="9" fontId="18" fillId="0" borderId="1" xfId="1" applyFont="1" applyFill="1" applyBorder="1" applyAlignment="1">
      <alignment horizontal="center" vertical="center" wrapText="1"/>
    </xf>
    <xf numFmtId="0" fontId="18" fillId="10" borderId="2" xfId="0" applyFont="1" applyFill="1" applyBorder="1" applyAlignment="1">
      <alignment horizontal="center" vertical="center"/>
    </xf>
    <xf numFmtId="0" fontId="18" fillId="10" borderId="4" xfId="0" applyFont="1" applyFill="1" applyBorder="1" applyAlignment="1">
      <alignment horizontal="center" vertical="center"/>
    </xf>
    <xf numFmtId="0" fontId="18" fillId="10" borderId="3" xfId="0" applyFont="1" applyFill="1" applyBorder="1" applyAlignment="1">
      <alignment horizontal="center" vertical="center"/>
    </xf>
    <xf numFmtId="9" fontId="18" fillId="12" borderId="1" xfId="0" applyNumberFormat="1" applyFont="1" applyFill="1" applyBorder="1" applyAlignment="1">
      <alignment horizontal="center" vertical="center"/>
    </xf>
    <xf numFmtId="0" fontId="18" fillId="10" borderId="1" xfId="0" applyFont="1" applyFill="1" applyBorder="1" applyAlignment="1">
      <alignment horizontal="center" vertical="center" wrapText="1"/>
    </xf>
    <xf numFmtId="9" fontId="18" fillId="10" borderId="1" xfId="1" applyFont="1" applyFill="1" applyBorder="1" applyAlignment="1">
      <alignment horizontal="center" vertical="center" wrapText="1"/>
    </xf>
    <xf numFmtId="9" fontId="5" fillId="12" borderId="2" xfId="0" applyNumberFormat="1" applyFont="1" applyFill="1" applyBorder="1" applyAlignment="1">
      <alignment horizontal="center" vertical="center"/>
    </xf>
    <xf numFmtId="0" fontId="5" fillId="12" borderId="4" xfId="0" applyFont="1" applyFill="1" applyBorder="1" applyAlignment="1">
      <alignment horizontal="center" vertical="center"/>
    </xf>
    <xf numFmtId="0" fontId="5" fillId="12" borderId="3" xfId="0" applyFont="1" applyFill="1" applyBorder="1" applyAlignment="1">
      <alignment horizontal="center" vertical="center"/>
    </xf>
    <xf numFmtId="0" fontId="5" fillId="10" borderId="2" xfId="0" applyFont="1" applyFill="1" applyBorder="1" applyAlignment="1">
      <alignment horizontal="center" vertical="center"/>
    </xf>
    <xf numFmtId="0" fontId="5" fillId="10" borderId="4" xfId="0" applyFont="1" applyFill="1" applyBorder="1" applyAlignment="1">
      <alignment horizontal="center" vertical="center"/>
    </xf>
    <xf numFmtId="0" fontId="5" fillId="10" borderId="3" xfId="0" applyFont="1" applyFill="1" applyBorder="1" applyAlignment="1">
      <alignment horizontal="center" vertical="center"/>
    </xf>
    <xf numFmtId="0" fontId="5" fillId="12" borderId="2" xfId="0" applyFont="1" applyFill="1" applyBorder="1" applyAlignment="1">
      <alignment horizontal="center" vertical="center"/>
    </xf>
    <xf numFmtId="9" fontId="5" fillId="10" borderId="2" xfId="0" applyNumberFormat="1" applyFont="1" applyFill="1" applyBorder="1" applyAlignment="1">
      <alignment horizontal="center" vertical="center"/>
    </xf>
    <xf numFmtId="0" fontId="18" fillId="12" borderId="2" xfId="0" applyFont="1" applyFill="1" applyBorder="1" applyAlignment="1">
      <alignment horizontal="center" vertical="center"/>
    </xf>
    <xf numFmtId="0" fontId="18" fillId="12" borderId="4" xfId="0" applyFont="1" applyFill="1" applyBorder="1" applyAlignment="1">
      <alignment horizontal="center" vertical="center"/>
    </xf>
    <xf numFmtId="0" fontId="18" fillId="12" borderId="3" xfId="0" applyFont="1" applyFill="1" applyBorder="1" applyAlignment="1">
      <alignment horizontal="center" vertical="center"/>
    </xf>
    <xf numFmtId="9" fontId="18" fillId="12" borderId="1" xfId="1" applyFont="1" applyFill="1" applyBorder="1" applyAlignment="1">
      <alignment horizontal="center" vertical="center"/>
    </xf>
    <xf numFmtId="0" fontId="18" fillId="0" borderId="60" xfId="4" applyFont="1" applyFill="1" applyBorder="1" applyAlignment="1">
      <alignment horizontal="center" vertical="center"/>
    </xf>
    <xf numFmtId="0" fontId="18" fillId="0" borderId="49" xfId="4" applyFont="1" applyFill="1" applyBorder="1" applyAlignment="1">
      <alignment horizontal="center" vertical="center"/>
    </xf>
    <xf numFmtId="0" fontId="5" fillId="0" borderId="60" xfId="0" applyFont="1" applyFill="1" applyBorder="1" applyAlignment="1">
      <alignment horizontal="center" vertical="center"/>
    </xf>
    <xf numFmtId="0" fontId="5" fillId="0" borderId="49" xfId="0" applyFont="1" applyFill="1" applyBorder="1" applyAlignment="1">
      <alignment horizontal="center" vertical="center"/>
    </xf>
    <xf numFmtId="0" fontId="5" fillId="0" borderId="62" xfId="0" applyFont="1" applyFill="1" applyBorder="1" applyAlignment="1">
      <alignment horizontal="center" vertical="center"/>
    </xf>
    <xf numFmtId="0" fontId="18" fillId="0" borderId="42" xfId="0" applyFont="1" applyFill="1" applyBorder="1" applyAlignment="1">
      <alignment horizontal="center" vertical="center" wrapText="1"/>
    </xf>
    <xf numFmtId="0" fontId="18" fillId="0" borderId="62" xfId="4" applyFont="1" applyFill="1" applyBorder="1" applyAlignment="1">
      <alignment horizontal="center" vertical="center"/>
    </xf>
    <xf numFmtId="0" fontId="26" fillId="10" borderId="74" xfId="2" applyFont="1" applyFill="1" applyBorder="1" applyAlignment="1">
      <alignment horizontal="center" vertical="center" wrapText="1"/>
    </xf>
    <xf numFmtId="0" fontId="26" fillId="10" borderId="37" xfId="2" applyFont="1" applyFill="1" applyBorder="1" applyAlignment="1">
      <alignment horizontal="center" vertical="center" wrapText="1"/>
    </xf>
    <xf numFmtId="0" fontId="26" fillId="11" borderId="73" xfId="2" applyFont="1" applyFill="1" applyBorder="1" applyAlignment="1">
      <alignment horizontal="center" vertical="center" wrapText="1"/>
    </xf>
    <xf numFmtId="0" fontId="26" fillId="11" borderId="16" xfId="2" applyFont="1" applyFill="1" applyBorder="1" applyAlignment="1">
      <alignment horizontal="center" vertical="center" wrapText="1"/>
    </xf>
    <xf numFmtId="0" fontId="18" fillId="12" borderId="1" xfId="0" applyFont="1" applyFill="1" applyBorder="1" applyAlignment="1">
      <alignment horizontal="center" vertical="center" wrapText="1"/>
    </xf>
    <xf numFmtId="9" fontId="18" fillId="12" borderId="1" xfId="1" applyFont="1" applyFill="1" applyBorder="1" applyAlignment="1">
      <alignment horizontal="center" vertical="center" wrapText="1"/>
    </xf>
    <xf numFmtId="164" fontId="8" fillId="0" borderId="2" xfId="1" applyNumberFormat="1" applyFont="1" applyFill="1" applyBorder="1" applyAlignment="1">
      <alignment horizontal="center" vertical="center" wrapText="1"/>
    </xf>
    <xf numFmtId="164" fontId="8" fillId="0" borderId="3" xfId="1" applyNumberFormat="1" applyFont="1" applyFill="1" applyBorder="1" applyAlignment="1">
      <alignment horizontal="center" vertical="center" wrapText="1"/>
    </xf>
    <xf numFmtId="0" fontId="26" fillId="11" borderId="60" xfId="2" applyFont="1" applyFill="1" applyBorder="1" applyAlignment="1">
      <alignment horizontal="center" vertical="center" wrapText="1"/>
    </xf>
    <xf numFmtId="0" fontId="2" fillId="2" borderId="27" xfId="0" applyFont="1" applyFill="1" applyBorder="1" applyAlignment="1">
      <alignment horizontal="center" vertical="center" wrapText="1"/>
    </xf>
    <xf numFmtId="0" fontId="26" fillId="11" borderId="2" xfId="2" applyFont="1" applyFill="1" applyBorder="1" applyAlignment="1">
      <alignment horizontal="center" vertical="center" wrapText="1"/>
    </xf>
    <xf numFmtId="0" fontId="26" fillId="10" borderId="78" xfId="2" applyFont="1" applyFill="1" applyBorder="1" applyAlignment="1">
      <alignment horizontal="center" vertical="center" wrapText="1"/>
    </xf>
    <xf numFmtId="0" fontId="26" fillId="10" borderId="79" xfId="2" applyFont="1" applyFill="1" applyBorder="1" applyAlignment="1">
      <alignment horizontal="center" vertical="center" wrapText="1"/>
    </xf>
    <xf numFmtId="1" fontId="3" fillId="0" borderId="2" xfId="0" applyNumberFormat="1" applyFont="1" applyFill="1" applyBorder="1" applyAlignment="1">
      <alignment horizontal="center" vertical="center"/>
    </xf>
    <xf numFmtId="1" fontId="3" fillId="0" borderId="4" xfId="0" applyNumberFormat="1" applyFont="1" applyFill="1" applyBorder="1" applyAlignment="1">
      <alignment horizontal="center" vertical="center"/>
    </xf>
    <xf numFmtId="1" fontId="3" fillId="0" borderId="46" xfId="0" applyNumberFormat="1" applyFont="1" applyFill="1" applyBorder="1" applyAlignment="1">
      <alignment horizontal="center" vertical="center"/>
    </xf>
    <xf numFmtId="1" fontId="3" fillId="0" borderId="51" xfId="0" applyNumberFormat="1" applyFont="1" applyFill="1" applyBorder="1" applyAlignment="1">
      <alignment horizontal="center" vertical="center"/>
    </xf>
    <xf numFmtId="1" fontId="3" fillId="0" borderId="53" xfId="0" applyNumberFormat="1" applyFont="1" applyFill="1" applyBorder="1" applyAlignment="1">
      <alignment horizontal="center" vertical="center"/>
    </xf>
    <xf numFmtId="1" fontId="3" fillId="0" borderId="58" xfId="0" applyNumberFormat="1" applyFont="1" applyFill="1" applyBorder="1" applyAlignment="1">
      <alignment horizontal="center" vertical="center"/>
    </xf>
    <xf numFmtId="0" fontId="11" fillId="10" borderId="47" xfId="0" applyFont="1" applyFill="1" applyBorder="1" applyAlignment="1">
      <alignment horizontal="center" vertical="center" wrapText="1"/>
    </xf>
    <xf numFmtId="0" fontId="26" fillId="11" borderId="58" xfId="2" applyFont="1" applyFill="1" applyBorder="1" applyAlignment="1">
      <alignment horizontal="center" vertical="center" wrapText="1"/>
    </xf>
    <xf numFmtId="0" fontId="26" fillId="11" borderId="51" xfId="2" applyFont="1" applyFill="1" applyBorder="1" applyAlignment="1">
      <alignment horizontal="center" vertical="center" wrapText="1"/>
    </xf>
    <xf numFmtId="0" fontId="26" fillId="11" borderId="53" xfId="2" applyFont="1" applyFill="1" applyBorder="1" applyAlignment="1">
      <alignment horizontal="center" vertical="center" wrapText="1"/>
    </xf>
    <xf numFmtId="164" fontId="5" fillId="0" borderId="51" xfId="1" applyNumberFormat="1" applyFont="1" applyFill="1" applyBorder="1" applyAlignment="1">
      <alignment horizontal="center" vertical="center" wrapText="1"/>
    </xf>
    <xf numFmtId="1" fontId="5" fillId="0" borderId="51" xfId="1" applyNumberFormat="1" applyFont="1" applyFill="1" applyBorder="1" applyAlignment="1">
      <alignment horizontal="center" vertical="center" wrapText="1"/>
    </xf>
    <xf numFmtId="0" fontId="10" fillId="0" borderId="41" xfId="0" applyFont="1" applyFill="1" applyBorder="1" applyAlignment="1">
      <alignment horizontal="center" vertical="center"/>
    </xf>
    <xf numFmtId="0" fontId="10" fillId="0" borderId="43" xfId="0" applyFont="1" applyFill="1" applyBorder="1" applyAlignment="1">
      <alignment horizontal="center" vertical="center"/>
    </xf>
    <xf numFmtId="0" fontId="10" fillId="0" borderId="50" xfId="0" applyFont="1" applyFill="1" applyBorder="1" applyAlignment="1">
      <alignment horizontal="center" vertical="center"/>
    </xf>
    <xf numFmtId="10" fontId="5" fillId="0" borderId="51" xfId="0" applyNumberFormat="1" applyFont="1" applyFill="1" applyBorder="1" applyAlignment="1">
      <alignment horizontal="center" vertical="center"/>
    </xf>
    <xf numFmtId="10" fontId="5" fillId="0" borderId="53" xfId="0" applyNumberFormat="1" applyFont="1" applyFill="1" applyBorder="1" applyAlignment="1">
      <alignment horizontal="center" vertical="center"/>
    </xf>
    <xf numFmtId="9" fontId="5" fillId="0" borderId="61" xfId="0" applyNumberFormat="1" applyFont="1" applyFill="1" applyBorder="1" applyAlignment="1">
      <alignment horizontal="center" vertical="center" wrapText="1"/>
    </xf>
    <xf numFmtId="9" fontId="5" fillId="0" borderId="43" xfId="0" applyNumberFormat="1" applyFont="1" applyFill="1" applyBorder="1" applyAlignment="1">
      <alignment horizontal="center" vertical="center" wrapText="1"/>
    </xf>
    <xf numFmtId="0" fontId="10" fillId="11" borderId="51" xfId="0" applyFont="1" applyFill="1" applyBorder="1" applyAlignment="1">
      <alignment horizontal="center" vertical="center" wrapText="1"/>
    </xf>
    <xf numFmtId="0" fontId="10" fillId="11" borderId="53" xfId="0" applyFont="1" applyFill="1" applyBorder="1" applyAlignment="1">
      <alignment horizontal="center" vertical="center" wrapText="1"/>
    </xf>
    <xf numFmtId="0" fontId="11" fillId="11" borderId="41" xfId="0" applyFont="1" applyFill="1" applyBorder="1" applyAlignment="1">
      <alignment horizontal="center" vertical="center" wrapText="1"/>
    </xf>
    <xf numFmtId="0" fontId="11" fillId="11" borderId="43" xfId="0" applyFont="1" applyFill="1" applyBorder="1" applyAlignment="1">
      <alignment horizontal="center" vertical="center" wrapText="1"/>
    </xf>
    <xf numFmtId="0" fontId="11" fillId="11" borderId="50" xfId="0" applyFont="1" applyFill="1" applyBorder="1" applyAlignment="1">
      <alignment horizontal="center" vertical="center" wrapText="1"/>
    </xf>
    <xf numFmtId="0" fontId="11" fillId="11" borderId="40" xfId="0" applyFont="1" applyFill="1" applyBorder="1" applyAlignment="1">
      <alignment horizontal="center" vertical="center" wrapText="1"/>
    </xf>
    <xf numFmtId="0" fontId="11" fillId="11" borderId="4" xfId="0" applyFont="1" applyFill="1" applyBorder="1" applyAlignment="1">
      <alignment horizontal="center" vertical="center" wrapText="1"/>
    </xf>
    <xf numFmtId="0" fontId="26" fillId="11" borderId="61" xfId="2" applyFont="1" applyFill="1" applyBorder="1" applyAlignment="1">
      <alignment horizontal="center" vertical="center" wrapText="1"/>
    </xf>
    <xf numFmtId="0" fontId="39" fillId="2" borderId="4" xfId="0" applyFont="1" applyFill="1" applyBorder="1" applyAlignment="1">
      <alignment horizontal="center" vertical="center" wrapText="1"/>
    </xf>
    <xf numFmtId="0" fontId="39" fillId="2" borderId="46" xfId="0" applyFont="1" applyFill="1" applyBorder="1" applyAlignment="1">
      <alignment horizontal="center" vertical="center" wrapText="1"/>
    </xf>
    <xf numFmtId="0" fontId="18" fillId="0" borderId="51" xfId="0" applyFont="1" applyFill="1" applyBorder="1" applyAlignment="1">
      <alignment horizontal="center" vertical="center"/>
    </xf>
    <xf numFmtId="0" fontId="39" fillId="2" borderId="2" xfId="0" applyFont="1" applyFill="1" applyBorder="1" applyAlignment="1">
      <alignment horizontal="center" vertical="center" wrapText="1"/>
    </xf>
    <xf numFmtId="1" fontId="18" fillId="0" borderId="1" xfId="0" applyNumberFormat="1" applyFont="1" applyFill="1" applyBorder="1" applyAlignment="1">
      <alignment horizontal="center" vertical="center"/>
    </xf>
    <xf numFmtId="9" fontId="10" fillId="0" borderId="53" xfId="0" applyNumberFormat="1" applyFont="1" applyFill="1" applyBorder="1" applyAlignment="1">
      <alignment horizontal="center" vertical="center" wrapText="1"/>
    </xf>
    <xf numFmtId="0" fontId="10" fillId="0" borderId="16" xfId="0" applyFont="1" applyFill="1" applyBorder="1" applyAlignment="1">
      <alignment horizontal="center" vertical="center" wrapText="1"/>
    </xf>
    <xf numFmtId="10" fontId="5" fillId="0" borderId="16" xfId="0" applyNumberFormat="1" applyFont="1" applyFill="1" applyBorder="1" applyAlignment="1">
      <alignment horizontal="center" vertical="center"/>
    </xf>
    <xf numFmtId="10" fontId="5" fillId="0" borderId="7" xfId="0" applyNumberFormat="1" applyFont="1" applyFill="1" applyBorder="1" applyAlignment="1">
      <alignment horizontal="center" vertical="center"/>
    </xf>
    <xf numFmtId="10" fontId="5" fillId="0" borderId="8" xfId="0" applyNumberFormat="1" applyFont="1" applyFill="1" applyBorder="1" applyAlignment="1">
      <alignment horizontal="center" vertical="center"/>
    </xf>
    <xf numFmtId="10" fontId="5" fillId="0" borderId="9" xfId="0" applyNumberFormat="1" applyFont="1" applyFill="1" applyBorder="1" applyAlignment="1">
      <alignment horizontal="center" vertical="center"/>
    </xf>
    <xf numFmtId="9" fontId="10" fillId="0" borderId="16" xfId="0" applyNumberFormat="1" applyFont="1" applyFill="1" applyBorder="1" applyAlignment="1">
      <alignment horizontal="center" vertical="center" wrapText="1"/>
    </xf>
    <xf numFmtId="9" fontId="10" fillId="0" borderId="17" xfId="0" applyNumberFormat="1" applyFont="1" applyFill="1" applyBorder="1" applyAlignment="1">
      <alignment horizontal="center" vertical="center" wrapText="1"/>
    </xf>
    <xf numFmtId="0" fontId="5" fillId="0" borderId="73"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58" xfId="0" applyFont="1" applyFill="1" applyBorder="1" applyAlignment="1">
      <alignment horizontal="center" vertical="center" wrapText="1"/>
    </xf>
    <xf numFmtId="0" fontId="26" fillId="11" borderId="74" xfId="2" applyFont="1" applyFill="1" applyBorder="1" applyAlignment="1">
      <alignment horizontal="center" vertical="center" wrapText="1"/>
    </xf>
    <xf numFmtId="0" fontId="26" fillId="11" borderId="37" xfId="2" applyFont="1" applyFill="1" applyBorder="1" applyAlignment="1">
      <alignment horizontal="center" vertical="center" wrapText="1"/>
    </xf>
    <xf numFmtId="10" fontId="10" fillId="0" borderId="1" xfId="1" applyNumberFormat="1" applyFont="1" applyFill="1" applyBorder="1" applyAlignment="1">
      <alignment horizontal="center" vertical="center" wrapText="1"/>
    </xf>
    <xf numFmtId="9" fontId="10" fillId="0" borderId="61" xfId="0" applyNumberFormat="1" applyFont="1" applyFill="1" applyBorder="1" applyAlignment="1">
      <alignment horizontal="center" vertical="center"/>
    </xf>
    <xf numFmtId="9" fontId="10" fillId="0" borderId="47" xfId="0" applyNumberFormat="1" applyFont="1" applyFill="1" applyBorder="1" applyAlignment="1">
      <alignment horizontal="center" vertical="center"/>
    </xf>
    <xf numFmtId="0" fontId="12" fillId="0" borderId="61" xfId="0" applyFont="1" applyFill="1" applyBorder="1" applyAlignment="1">
      <alignment horizontal="center" vertical="center"/>
    </xf>
    <xf numFmtId="0" fontId="12" fillId="0" borderId="43" xfId="0" applyFont="1" applyFill="1" applyBorder="1" applyAlignment="1">
      <alignment horizontal="center" vertical="center"/>
    </xf>
    <xf numFmtId="0" fontId="12" fillId="0" borderId="50" xfId="0" applyFont="1" applyFill="1" applyBorder="1" applyAlignment="1">
      <alignment horizontal="center" vertical="center"/>
    </xf>
    <xf numFmtId="0" fontId="20" fillId="17" borderId="2" xfId="0" applyFont="1" applyFill="1" applyBorder="1" applyAlignment="1">
      <alignment horizontal="center" vertical="center" wrapText="1"/>
    </xf>
    <xf numFmtId="0" fontId="20" fillId="17" borderId="4" xfId="0" applyFont="1" applyFill="1" applyBorder="1" applyAlignment="1">
      <alignment horizontal="center" vertical="center" wrapText="1"/>
    </xf>
    <xf numFmtId="0" fontId="20" fillId="17" borderId="1" xfId="0" applyFont="1" applyFill="1" applyBorder="1" applyAlignment="1">
      <alignment horizontal="center" vertical="center" wrapText="1"/>
    </xf>
    <xf numFmtId="9" fontId="10" fillId="0" borderId="58" xfId="0" applyNumberFormat="1" applyFont="1" applyFill="1" applyBorder="1" applyAlignment="1">
      <alignment horizontal="center" vertical="center"/>
    </xf>
    <xf numFmtId="0" fontId="10" fillId="0" borderId="51" xfId="0" applyFont="1" applyFill="1" applyBorder="1" applyAlignment="1">
      <alignment horizontal="center" vertical="center"/>
    </xf>
    <xf numFmtId="0" fontId="10" fillId="0" borderId="53" xfId="0" applyFont="1" applyFill="1" applyBorder="1" applyAlignment="1">
      <alignment horizontal="center" vertical="center"/>
    </xf>
    <xf numFmtId="0" fontId="20" fillId="24" borderId="2" xfId="0" applyFont="1" applyFill="1" applyBorder="1" applyAlignment="1">
      <alignment horizontal="center" vertical="center" wrapText="1"/>
    </xf>
    <xf numFmtId="0" fontId="20" fillId="24" borderId="4" xfId="0" applyFont="1" applyFill="1" applyBorder="1" applyAlignment="1">
      <alignment horizontal="center" vertical="center" wrapText="1"/>
    </xf>
    <xf numFmtId="0" fontId="20" fillId="16" borderId="2" xfId="0" applyFont="1" applyFill="1" applyBorder="1" applyAlignment="1">
      <alignment horizontal="center" vertical="center" wrapText="1"/>
    </xf>
    <xf numFmtId="0" fontId="20" fillId="16" borderId="4" xfId="0" applyFont="1" applyFill="1" applyBorder="1" applyAlignment="1">
      <alignment horizontal="center" vertical="center" wrapText="1"/>
    </xf>
    <xf numFmtId="0" fontId="20" fillId="23" borderId="2" xfId="0" applyFont="1" applyFill="1" applyBorder="1" applyAlignment="1">
      <alignment horizontal="center" vertical="center" wrapText="1"/>
    </xf>
    <xf numFmtId="0" fontId="20" fillId="23" borderId="4" xfId="0" applyFont="1" applyFill="1" applyBorder="1" applyAlignment="1">
      <alignment horizontal="center" vertical="center" wrapText="1"/>
    </xf>
    <xf numFmtId="0" fontId="20" fillId="16" borderId="46" xfId="0" applyFont="1" applyFill="1" applyBorder="1" applyAlignment="1">
      <alignment horizontal="center" vertical="center" wrapText="1"/>
    </xf>
    <xf numFmtId="0" fontId="20" fillId="17" borderId="46" xfId="0" applyFont="1" applyFill="1" applyBorder="1" applyAlignment="1">
      <alignment horizontal="center" vertical="center" wrapText="1"/>
    </xf>
    <xf numFmtId="0" fontId="20" fillId="23" borderId="46" xfId="0" applyFont="1" applyFill="1" applyBorder="1" applyAlignment="1">
      <alignment horizontal="center" vertical="center" wrapText="1"/>
    </xf>
    <xf numFmtId="0" fontId="20" fillId="16" borderId="1" xfId="0" applyFont="1" applyFill="1" applyBorder="1" applyAlignment="1">
      <alignment horizontal="center" vertical="center" wrapText="1"/>
    </xf>
    <xf numFmtId="0" fontId="20" fillId="24" borderId="46" xfId="0" applyFont="1" applyFill="1" applyBorder="1" applyAlignment="1">
      <alignment horizontal="center" vertical="center" wrapText="1"/>
    </xf>
    <xf numFmtId="0" fontId="20" fillId="24" borderId="1" xfId="0" applyFont="1" applyFill="1" applyBorder="1" applyAlignment="1">
      <alignment horizontal="center" vertical="center" wrapText="1"/>
    </xf>
    <xf numFmtId="0" fontId="20" fillId="23" borderId="1" xfId="0" applyFont="1" applyFill="1" applyBorder="1" applyAlignment="1">
      <alignment horizontal="center" vertical="center" wrapText="1"/>
    </xf>
    <xf numFmtId="9" fontId="18" fillId="0" borderId="51" xfId="0" applyNumberFormat="1" applyFont="1" applyFill="1" applyBorder="1" applyAlignment="1">
      <alignment horizontal="center" vertical="center" wrapText="1"/>
    </xf>
    <xf numFmtId="0" fontId="18" fillId="0" borderId="51" xfId="0" applyFont="1" applyFill="1" applyBorder="1" applyAlignment="1">
      <alignment horizontal="center" vertical="center" wrapText="1"/>
    </xf>
    <xf numFmtId="0" fontId="18" fillId="0" borderId="53" xfId="0" applyFont="1" applyFill="1" applyBorder="1" applyAlignment="1">
      <alignment horizontal="center" vertical="center" wrapText="1"/>
    </xf>
    <xf numFmtId="0" fontId="10" fillId="0" borderId="53" xfId="0" applyFont="1" applyFill="1" applyBorder="1" applyAlignment="1">
      <alignment horizontal="center" vertical="center" wrapText="1"/>
    </xf>
    <xf numFmtId="0" fontId="10" fillId="0" borderId="64" xfId="0" applyFont="1" applyFill="1" applyBorder="1" applyAlignment="1">
      <alignment horizontal="center" vertical="center" wrapText="1"/>
    </xf>
    <xf numFmtId="0" fontId="10" fillId="0" borderId="65" xfId="0" applyFont="1" applyFill="1" applyBorder="1" applyAlignment="1">
      <alignment horizontal="center" vertical="center" wrapText="1"/>
    </xf>
    <xf numFmtId="0" fontId="10" fillId="0" borderId="29" xfId="0" applyFont="1" applyFill="1" applyBorder="1" applyAlignment="1">
      <alignment horizontal="center" vertical="center" wrapText="1"/>
    </xf>
    <xf numFmtId="0" fontId="5" fillId="0" borderId="61" xfId="0" applyFont="1" applyFill="1" applyBorder="1" applyAlignment="1">
      <alignment horizontal="center" vertical="center" wrapText="1"/>
    </xf>
    <xf numFmtId="0" fontId="5" fillId="0" borderId="43" xfId="0" applyFont="1" applyFill="1" applyBorder="1" applyAlignment="1">
      <alignment horizontal="center" vertical="center" wrapText="1"/>
    </xf>
    <xf numFmtId="0" fontId="5" fillId="0" borderId="50" xfId="0" applyFont="1" applyFill="1" applyBorder="1" applyAlignment="1">
      <alignment horizontal="center" vertical="center" wrapText="1"/>
    </xf>
    <xf numFmtId="0" fontId="10" fillId="0" borderId="61" xfId="0" applyFont="1" applyFill="1" applyBorder="1" applyAlignment="1">
      <alignment horizontal="center" vertical="center"/>
    </xf>
    <xf numFmtId="0" fontId="5" fillId="9" borderId="2" xfId="0" applyFont="1" applyFill="1" applyBorder="1" applyAlignment="1">
      <alignment horizontal="center" vertical="center" wrapText="1"/>
    </xf>
    <xf numFmtId="0" fontId="5" fillId="9" borderId="4" xfId="0" applyFont="1" applyFill="1" applyBorder="1" applyAlignment="1">
      <alignment horizontal="center" vertical="center" wrapText="1"/>
    </xf>
    <xf numFmtId="0" fontId="5" fillId="9" borderId="3" xfId="0" applyFont="1" applyFill="1" applyBorder="1" applyAlignment="1">
      <alignment horizontal="center" vertical="center" wrapText="1"/>
    </xf>
    <xf numFmtId="0" fontId="5" fillId="0" borderId="1" xfId="3" applyFont="1" applyFill="1" applyBorder="1" applyAlignment="1">
      <alignment horizontal="center" vertical="center" wrapText="1"/>
    </xf>
    <xf numFmtId="0" fontId="5" fillId="0" borderId="45" xfId="3" applyFont="1" applyFill="1" applyBorder="1" applyAlignment="1">
      <alignment horizontal="center" vertical="center" wrapText="1"/>
    </xf>
    <xf numFmtId="0" fontId="9" fillId="0" borderId="61" xfId="0" applyFont="1" applyFill="1" applyBorder="1" applyAlignment="1">
      <alignment horizontal="center" vertical="center" wrapText="1"/>
    </xf>
    <xf numFmtId="0" fontId="9" fillId="0" borderId="43" xfId="0" applyFont="1" applyFill="1" applyBorder="1" applyAlignment="1">
      <alignment horizontal="center" vertical="center" wrapText="1"/>
    </xf>
  </cellXfs>
  <cellStyles count="12">
    <cellStyle name="Hipervínculo" xfId="3" builtinId="8"/>
    <cellStyle name="Hipervínculo 2" xfId="7"/>
    <cellStyle name="Hipervínculo visitado" xfId="10" builtinId="9" hidden="1"/>
    <cellStyle name="Hipervínculo visitado" xfId="11" builtinId="9" hidden="1"/>
    <cellStyle name="Millares" xfId="8" builtinId="3"/>
    <cellStyle name="Millares 2" xfId="6"/>
    <cellStyle name="Normal" xfId="0" builtinId="0"/>
    <cellStyle name="Normal 2" xfId="2"/>
    <cellStyle name="Normal 3" xfId="4"/>
    <cellStyle name="Normal 4" xfId="9"/>
    <cellStyle name="Porcentaje" xfId="1" builtinId="5"/>
    <cellStyle name="Porcentaje 2"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2" Type="http://schemas.openxmlformats.org/officeDocument/2006/relationships/comments" Target="../comments9.xml"/><Relationship Id="rId1" Type="http://schemas.openxmlformats.org/officeDocument/2006/relationships/vmlDrawing" Target="../drawings/vmlDrawing9.vml"/></Relationships>
</file>

<file path=xl/worksheets/_rels/sheet11.xml.rels><?xml version="1.0" encoding="UTF-8" standalone="yes"?>
<Relationships xmlns="http://schemas.openxmlformats.org/package/2006/relationships"><Relationship Id="rId2" Type="http://schemas.openxmlformats.org/officeDocument/2006/relationships/comments" Target="../comments10.xml"/><Relationship Id="rId1" Type="http://schemas.openxmlformats.org/officeDocument/2006/relationships/vmlDrawing" Target="../drawings/vmlDrawing10.vml"/></Relationships>
</file>

<file path=xl/worksheets/_rels/sheet12.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hyperlink" Target="mailto:sgsst@hospitralsalazardevilleta.gov.co" TargetMode="External"/></Relationships>
</file>

<file path=xl/worksheets/_rels/sheet13.xml.rels><?xml version="1.0" encoding="UTF-8" standalone="yes"?>
<Relationships xmlns="http://schemas.openxmlformats.org/package/2006/relationships"><Relationship Id="rId2" Type="http://schemas.openxmlformats.org/officeDocument/2006/relationships/comments" Target="../comments12.xml"/><Relationship Id="rId1" Type="http://schemas.openxmlformats.org/officeDocument/2006/relationships/vmlDrawing" Target="../drawings/vmlDrawing12.vml"/></Relationships>
</file>

<file path=xl/worksheets/_rels/sheet14.xml.rels><?xml version="1.0" encoding="UTF-8" standalone="yes"?>
<Relationships xmlns="http://schemas.openxmlformats.org/package/2006/relationships"><Relationship Id="rId2" Type="http://schemas.openxmlformats.org/officeDocument/2006/relationships/comments" Target="../comments13.xml"/><Relationship Id="rId1" Type="http://schemas.openxmlformats.org/officeDocument/2006/relationships/vmlDrawing" Target="../drawings/vmlDrawing13.vml"/></Relationships>
</file>

<file path=xl/worksheets/_rels/sheet15.xml.rels><?xml version="1.0" encoding="UTF-8" standalone="yes"?>
<Relationships xmlns="http://schemas.openxmlformats.org/package/2006/relationships"><Relationship Id="rId8" Type="http://schemas.openxmlformats.org/officeDocument/2006/relationships/vmlDrawing" Target="../drawings/vmlDrawing14.vml"/><Relationship Id="rId3" Type="http://schemas.openxmlformats.org/officeDocument/2006/relationships/hyperlink" Target="mailto:calidad@hospitalsalazardevilleta.gov.co" TargetMode="External"/><Relationship Id="rId7" Type="http://schemas.openxmlformats.org/officeDocument/2006/relationships/hyperlink" Target="mailto:calidad@hospitalsalazardevilleta.gov.co" TargetMode="External"/><Relationship Id="rId2" Type="http://schemas.openxmlformats.org/officeDocument/2006/relationships/hyperlink" Target="mailto:siau@hospitalsalazardevilleta.gov.co" TargetMode="External"/><Relationship Id="rId1" Type="http://schemas.openxmlformats.org/officeDocument/2006/relationships/hyperlink" Target="mailto:siau@hospitalsalazardevilleta.gov.co" TargetMode="External"/><Relationship Id="rId6" Type="http://schemas.openxmlformats.org/officeDocument/2006/relationships/hyperlink" Target="mailto:calidad@hospitalsalazardevilleta.gov.co" TargetMode="External"/><Relationship Id="rId5" Type="http://schemas.openxmlformats.org/officeDocument/2006/relationships/hyperlink" Target="mailto:calidad@hospitalsalazardevilleta.gov.co" TargetMode="External"/><Relationship Id="rId4" Type="http://schemas.openxmlformats.org/officeDocument/2006/relationships/hyperlink" Target="mailto:calidad@hospitalsalazardevilleta.gov.co" TargetMode="External"/><Relationship Id="rId9" Type="http://schemas.openxmlformats.org/officeDocument/2006/relationships/comments" Target="../comments14.xml"/></Relationships>
</file>

<file path=xl/worksheets/_rels/sheet2.xml.rels><?xml version="1.0" encoding="UTF-8" standalone="yes"?>
<Relationships xmlns="http://schemas.openxmlformats.org/package/2006/relationships"><Relationship Id="rId8" Type="http://schemas.openxmlformats.org/officeDocument/2006/relationships/hyperlink" Target="mailto:calidad@hospitalsalazardevilleta.gov.co" TargetMode="External"/><Relationship Id="rId13" Type="http://schemas.openxmlformats.org/officeDocument/2006/relationships/hyperlink" Target="mailto:controlinterno@hospitalsalazardevilleta.gov.co;" TargetMode="External"/><Relationship Id="rId18" Type="http://schemas.openxmlformats.org/officeDocument/2006/relationships/hyperlink" Target="mailto:archivo@hospitalsalazardevilleta.gov.co" TargetMode="External"/><Relationship Id="rId26" Type="http://schemas.openxmlformats.org/officeDocument/2006/relationships/hyperlink" Target="mailto:siau@hospitalsalazardevilleta.gov.co" TargetMode="External"/><Relationship Id="rId3" Type="http://schemas.openxmlformats.org/officeDocument/2006/relationships/hyperlink" Target="mailto:calidad@hospitalsalazardevilleta.gov.co" TargetMode="External"/><Relationship Id="rId21" Type="http://schemas.openxmlformats.org/officeDocument/2006/relationships/hyperlink" Target="mailto:sgsst@hospitralsalazardevilleta.gov.co" TargetMode="External"/><Relationship Id="rId7" Type="http://schemas.openxmlformats.org/officeDocument/2006/relationships/hyperlink" Target="mailto:calidad@hospitalsalazardevilleta.gov.co" TargetMode="External"/><Relationship Id="rId12" Type="http://schemas.openxmlformats.org/officeDocument/2006/relationships/hyperlink" Target="mailto:controlinterno@hospitalsalazardevilleta.gov.co;" TargetMode="External"/><Relationship Id="rId17" Type="http://schemas.openxmlformats.org/officeDocument/2006/relationships/hyperlink" Target="mailto:controlinterno@hospitalsalazardevilleta.gov.co;" TargetMode="External"/><Relationship Id="rId25" Type="http://schemas.openxmlformats.org/officeDocument/2006/relationships/hyperlink" Target="mailto:siau@hospitalsalazardevilleta.gov.co" TargetMode="External"/><Relationship Id="rId2" Type="http://schemas.openxmlformats.org/officeDocument/2006/relationships/hyperlink" Target="mailto:siau@hospitalsalazardevilleta.gov.co" TargetMode="External"/><Relationship Id="rId16" Type="http://schemas.openxmlformats.org/officeDocument/2006/relationships/hyperlink" Target="mailto:talentohumano@hospitalsalazardevilleta.gov.co" TargetMode="External"/><Relationship Id="rId20" Type="http://schemas.openxmlformats.org/officeDocument/2006/relationships/hyperlink" Target="mailto:talentohumano@hospitalsalazardevilleta.gov.co" TargetMode="External"/><Relationship Id="rId29" Type="http://schemas.openxmlformats.org/officeDocument/2006/relationships/comments" Target="../comments1.xml"/><Relationship Id="rId1" Type="http://schemas.openxmlformats.org/officeDocument/2006/relationships/hyperlink" Target="mailto:siau@hospitalsalazardevilleta.gov.co" TargetMode="External"/><Relationship Id="rId6" Type="http://schemas.openxmlformats.org/officeDocument/2006/relationships/hyperlink" Target="mailto:calidad@hospitalsalazardevilleta.gov.co" TargetMode="External"/><Relationship Id="rId11" Type="http://schemas.openxmlformats.org/officeDocument/2006/relationships/hyperlink" Target="mailto:controlinterno@hospitalsalazardevilleta.gov.co;" TargetMode="External"/><Relationship Id="rId24" Type="http://schemas.openxmlformats.org/officeDocument/2006/relationships/hyperlink" Target="mailto:calidad@hospitalsalazardevilleta.gov.co" TargetMode="External"/><Relationship Id="rId5" Type="http://schemas.openxmlformats.org/officeDocument/2006/relationships/hyperlink" Target="mailto:sgsst@hospitralsalazardevilleta.gov.co" TargetMode="External"/><Relationship Id="rId15" Type="http://schemas.openxmlformats.org/officeDocument/2006/relationships/hyperlink" Target="mailto:talentohumano@hospitalsalazardevilleta.gov.co" TargetMode="External"/><Relationship Id="rId23" Type="http://schemas.openxmlformats.org/officeDocument/2006/relationships/hyperlink" Target="mailto:calidad@hospitalsalazardevilleta.gov.co" TargetMode="External"/><Relationship Id="rId28" Type="http://schemas.openxmlformats.org/officeDocument/2006/relationships/vmlDrawing" Target="../drawings/vmlDrawing1.vml"/><Relationship Id="rId10" Type="http://schemas.openxmlformats.org/officeDocument/2006/relationships/hyperlink" Target="mailto:sistemasdeinformacion@hospitalsalazardevilleta.gov.co" TargetMode="External"/><Relationship Id="rId19" Type="http://schemas.openxmlformats.org/officeDocument/2006/relationships/hyperlink" Target="mailto:controlinterno@hospitalsalazardevilleta.gov.co" TargetMode="External"/><Relationship Id="rId4" Type="http://schemas.openxmlformats.org/officeDocument/2006/relationships/hyperlink" Target="mailto:juanfemed2@gmail.com" TargetMode="External"/><Relationship Id="rId9" Type="http://schemas.openxmlformats.org/officeDocument/2006/relationships/hyperlink" Target="mailto:calidad@hospitalsalazardevilleta.gov.co" TargetMode="External"/><Relationship Id="rId14" Type="http://schemas.openxmlformats.org/officeDocument/2006/relationships/hyperlink" Target="mailto:controlinterno@hospitalsalazardevilleta.gov.co;" TargetMode="External"/><Relationship Id="rId22" Type="http://schemas.openxmlformats.org/officeDocument/2006/relationships/hyperlink" Target="mailto:calidad@hospitalsalazardevilleta.gov.co" TargetMode="External"/><Relationship Id="rId27" Type="http://schemas.openxmlformats.org/officeDocument/2006/relationships/hyperlink" Target="mailto:sgsst@hospitralsalazardevilleta.gov.co"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mailto:controlinterno@hospitalsalazardevilleta.gov.co;" TargetMode="External"/><Relationship Id="rId13" Type="http://schemas.openxmlformats.org/officeDocument/2006/relationships/vmlDrawing" Target="../drawings/vmlDrawing2.vml"/><Relationship Id="rId3" Type="http://schemas.openxmlformats.org/officeDocument/2006/relationships/hyperlink" Target="mailto:controlinterno@hospitalsalazardevilleta.gov.co;" TargetMode="External"/><Relationship Id="rId7" Type="http://schemas.openxmlformats.org/officeDocument/2006/relationships/hyperlink" Target="mailto:talentohumano@hospitalsalazardevilleta.gov.co" TargetMode="External"/><Relationship Id="rId12" Type="http://schemas.openxmlformats.org/officeDocument/2006/relationships/hyperlink" Target="mailto:sgsst@hospitralsalazardevilleta.gov.co" TargetMode="External"/><Relationship Id="rId2" Type="http://schemas.openxmlformats.org/officeDocument/2006/relationships/hyperlink" Target="mailto:controlinterno@hospitalsalazardevilleta.gov.co;" TargetMode="External"/><Relationship Id="rId1" Type="http://schemas.openxmlformats.org/officeDocument/2006/relationships/hyperlink" Target="mailto:sistemasdeinformacion@hospitalsalazardevilleta.gov.co" TargetMode="External"/><Relationship Id="rId6" Type="http://schemas.openxmlformats.org/officeDocument/2006/relationships/hyperlink" Target="mailto:talentohumano@hospitalsalazardevilleta.gov.co" TargetMode="External"/><Relationship Id="rId11" Type="http://schemas.openxmlformats.org/officeDocument/2006/relationships/hyperlink" Target="mailto:talentohumano@hospitalsalazardevilleta.gov.co" TargetMode="External"/><Relationship Id="rId5" Type="http://schemas.openxmlformats.org/officeDocument/2006/relationships/hyperlink" Target="mailto:controlinterno@hospitalsalazardevilleta.gov.co;" TargetMode="External"/><Relationship Id="rId10" Type="http://schemas.openxmlformats.org/officeDocument/2006/relationships/hyperlink" Target="mailto:controlinterno@hospitalsalazardevilleta.gov.co" TargetMode="External"/><Relationship Id="rId4" Type="http://schemas.openxmlformats.org/officeDocument/2006/relationships/hyperlink" Target="mailto:controlinterno@hospitalsalazardevilleta.gov.co;" TargetMode="External"/><Relationship Id="rId9" Type="http://schemas.openxmlformats.org/officeDocument/2006/relationships/hyperlink" Target="mailto:archivo@hospitalsalazardevilleta.gov.co" TargetMode="External"/><Relationship Id="rId1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8" Type="http://schemas.openxmlformats.org/officeDocument/2006/relationships/hyperlink" Target="mailto:calidad@hospitalsalazardevilleta.gov.co" TargetMode="External"/><Relationship Id="rId13" Type="http://schemas.openxmlformats.org/officeDocument/2006/relationships/hyperlink" Target="mailto:siau@hospitalsalazardevilleta.gov.co" TargetMode="External"/><Relationship Id="rId3" Type="http://schemas.openxmlformats.org/officeDocument/2006/relationships/hyperlink" Target="mailto:siau@hospitalsalazardevilleta.gov.co" TargetMode="External"/><Relationship Id="rId7" Type="http://schemas.openxmlformats.org/officeDocument/2006/relationships/hyperlink" Target="mailto:calidad@hospitalsalazardevilleta.gov.co" TargetMode="External"/><Relationship Id="rId12" Type="http://schemas.openxmlformats.org/officeDocument/2006/relationships/hyperlink" Target="mailto:siau@hospitalsalazardevilleta.gov.co" TargetMode="External"/><Relationship Id="rId17" Type="http://schemas.openxmlformats.org/officeDocument/2006/relationships/comments" Target="../comments3.xml"/><Relationship Id="rId2" Type="http://schemas.openxmlformats.org/officeDocument/2006/relationships/hyperlink" Target="mailto:siau@hospitalsalazardevilleta.gov.co" TargetMode="External"/><Relationship Id="rId16" Type="http://schemas.openxmlformats.org/officeDocument/2006/relationships/vmlDrawing" Target="../drawings/vmlDrawing3.vml"/><Relationship Id="rId1" Type="http://schemas.openxmlformats.org/officeDocument/2006/relationships/hyperlink" Target="mailto:juanfemed2@gmail.com" TargetMode="External"/><Relationship Id="rId6" Type="http://schemas.openxmlformats.org/officeDocument/2006/relationships/hyperlink" Target="mailto:calidad@hospitalsalazardevilleta.gov.co" TargetMode="External"/><Relationship Id="rId11" Type="http://schemas.openxmlformats.org/officeDocument/2006/relationships/hyperlink" Target="mailto:calidad@hospitalsalazardevilleta.gov.co" TargetMode="External"/><Relationship Id="rId5" Type="http://schemas.openxmlformats.org/officeDocument/2006/relationships/hyperlink" Target="mailto:calidad@hospitalsalazardevilleta.gov.co" TargetMode="External"/><Relationship Id="rId15" Type="http://schemas.openxmlformats.org/officeDocument/2006/relationships/hyperlink" Target="mailto:sgsst@hospitralsalazardevilleta.gov.co" TargetMode="External"/><Relationship Id="rId10" Type="http://schemas.openxmlformats.org/officeDocument/2006/relationships/hyperlink" Target="mailto:calidad@hospitalsalazardevilleta.gov.co" TargetMode="External"/><Relationship Id="rId4" Type="http://schemas.openxmlformats.org/officeDocument/2006/relationships/hyperlink" Target="mailto:calidad@hospitalsalazardevilleta.gov.co" TargetMode="External"/><Relationship Id="rId9" Type="http://schemas.openxmlformats.org/officeDocument/2006/relationships/hyperlink" Target="mailto:calidad@hospitalsalazardevilleta.gov.co" TargetMode="External"/><Relationship Id="rId14" Type="http://schemas.openxmlformats.org/officeDocument/2006/relationships/hyperlink" Target="mailto:sgsst@hospitralsalazardevilleta.gov.co" TargetMode="External"/></Relationships>
</file>

<file path=xl/worksheets/_rels/sheet5.xml.rels><?xml version="1.0" encoding="UTF-8" standalone="yes"?>
<Relationships xmlns="http://schemas.openxmlformats.org/package/2006/relationships"><Relationship Id="rId8" Type="http://schemas.openxmlformats.org/officeDocument/2006/relationships/hyperlink" Target="mailto:controlinterno@hospitalsalazardevilleta.gov.co;" TargetMode="External"/><Relationship Id="rId13" Type="http://schemas.openxmlformats.org/officeDocument/2006/relationships/vmlDrawing" Target="../drawings/vmlDrawing4.vml"/><Relationship Id="rId3" Type="http://schemas.openxmlformats.org/officeDocument/2006/relationships/hyperlink" Target="mailto:controlinterno@hospitalsalazardevilleta.gov.co;" TargetMode="External"/><Relationship Id="rId7" Type="http://schemas.openxmlformats.org/officeDocument/2006/relationships/hyperlink" Target="mailto:talentohumano@hospitalsalazardevilleta.gov.co" TargetMode="External"/><Relationship Id="rId12" Type="http://schemas.openxmlformats.org/officeDocument/2006/relationships/hyperlink" Target="mailto:sgsst@hospitralsalazardevilleta.gov.co" TargetMode="External"/><Relationship Id="rId2" Type="http://schemas.openxmlformats.org/officeDocument/2006/relationships/hyperlink" Target="mailto:controlinterno@hospitalsalazardevilleta.gov.co;" TargetMode="External"/><Relationship Id="rId1" Type="http://schemas.openxmlformats.org/officeDocument/2006/relationships/hyperlink" Target="mailto:sistemasdeinformacion@hospitalsalazardevilleta.gov.co" TargetMode="External"/><Relationship Id="rId6" Type="http://schemas.openxmlformats.org/officeDocument/2006/relationships/hyperlink" Target="mailto:talentohumano@hospitalsalazardevilleta.gov.co" TargetMode="External"/><Relationship Id="rId11" Type="http://schemas.openxmlformats.org/officeDocument/2006/relationships/hyperlink" Target="mailto:talentohumano@hospitalsalazardevilleta.gov.co" TargetMode="External"/><Relationship Id="rId5" Type="http://schemas.openxmlformats.org/officeDocument/2006/relationships/hyperlink" Target="mailto:controlinterno@hospitalsalazardevilleta.gov.co;" TargetMode="External"/><Relationship Id="rId10" Type="http://schemas.openxmlformats.org/officeDocument/2006/relationships/hyperlink" Target="mailto:controlinterno@hospitalsalazardevilleta.gov.co" TargetMode="External"/><Relationship Id="rId4" Type="http://schemas.openxmlformats.org/officeDocument/2006/relationships/hyperlink" Target="mailto:controlinterno@hospitalsalazardevilleta.gov.co;" TargetMode="External"/><Relationship Id="rId9" Type="http://schemas.openxmlformats.org/officeDocument/2006/relationships/hyperlink" Target="mailto:archivo@hospitalsalazardevilleta.gov.co" TargetMode="External"/><Relationship Id="rId1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hyperlink" Target="mailto:juanfemed2@gmail.com" TargetMode="External"/></Relationships>
</file>

<file path=xl/worksheets/_rels/sheet7.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8.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7.vml"/></Relationships>
</file>

<file path=xl/worksheets/_rels/sheet9.xml.rels><?xml version="1.0" encoding="UTF-8" standalone="yes"?>
<Relationships xmlns="http://schemas.openxmlformats.org/package/2006/relationships"><Relationship Id="rId8" Type="http://schemas.openxmlformats.org/officeDocument/2006/relationships/comments" Target="../comments8.xml"/><Relationship Id="rId3" Type="http://schemas.openxmlformats.org/officeDocument/2006/relationships/hyperlink" Target="mailto:iami@hospitalsalazardevilleta.gov.co" TargetMode="External"/><Relationship Id="rId7" Type="http://schemas.openxmlformats.org/officeDocument/2006/relationships/vmlDrawing" Target="../drawings/vmlDrawing8.vml"/><Relationship Id="rId2" Type="http://schemas.openxmlformats.org/officeDocument/2006/relationships/hyperlink" Target="mailto:iami@hospitalsalazardevilleta.gov.co" TargetMode="External"/><Relationship Id="rId1" Type="http://schemas.openxmlformats.org/officeDocument/2006/relationships/hyperlink" Target="mailto:iami@hospitalsalazardevilleta.gov.co" TargetMode="External"/><Relationship Id="rId6" Type="http://schemas.openxmlformats.org/officeDocument/2006/relationships/hyperlink" Target="mailto:iami@hospitalsalazardevilleta.gov.co" TargetMode="External"/><Relationship Id="rId5" Type="http://schemas.openxmlformats.org/officeDocument/2006/relationships/hyperlink" Target="mailto:iami@hospitalsalazardevilleta.gov.co" TargetMode="External"/><Relationship Id="rId4" Type="http://schemas.openxmlformats.org/officeDocument/2006/relationships/hyperlink" Target="mailto:iami@hospitalsalazardevilleta.gov.c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D6:J16"/>
  <sheetViews>
    <sheetView topLeftCell="A3" workbookViewId="0">
      <selection activeCell="G16" sqref="G16"/>
    </sheetView>
  </sheetViews>
  <sheetFormatPr baseColWidth="10" defaultColWidth="10.85546875" defaultRowHeight="15" x14ac:dyDescent="0.25"/>
  <cols>
    <col min="1" max="5" width="10.85546875" style="450"/>
    <col min="6" max="6" width="19.7109375" style="450" customWidth="1"/>
    <col min="7" max="7" width="23.140625" style="450" customWidth="1"/>
    <col min="8" max="16384" width="10.85546875" style="450"/>
  </cols>
  <sheetData>
    <row r="6" spans="4:10" x14ac:dyDescent="0.25">
      <c r="D6" s="912" t="s">
        <v>556</v>
      </c>
      <c r="E6" s="912"/>
      <c r="I6" s="913" t="s">
        <v>557</v>
      </c>
      <c r="J6" s="913"/>
    </row>
    <row r="7" spans="4:10" ht="60" x14ac:dyDescent="0.25">
      <c r="D7" s="451" t="s">
        <v>558</v>
      </c>
      <c r="E7" s="451" t="s">
        <v>559</v>
      </c>
      <c r="I7" s="451" t="s">
        <v>558</v>
      </c>
      <c r="J7" s="451" t="s">
        <v>560</v>
      </c>
    </row>
    <row r="8" spans="4:10" x14ac:dyDescent="0.25">
      <c r="D8" s="452">
        <v>37</v>
      </c>
      <c r="E8" s="452">
        <v>32</v>
      </c>
      <c r="I8" s="452">
        <v>16</v>
      </c>
      <c r="J8" s="452">
        <v>16</v>
      </c>
    </row>
    <row r="9" spans="4:10" ht="75" x14ac:dyDescent="0.25">
      <c r="D9" s="453" t="s">
        <v>561</v>
      </c>
      <c r="E9" s="454">
        <f>(E8*100)/D8</f>
        <v>86.486486486486484</v>
      </c>
      <c r="I9" s="453" t="s">
        <v>562</v>
      </c>
      <c r="J9" s="455">
        <f>(J8*100)/I8</f>
        <v>100</v>
      </c>
    </row>
    <row r="12" spans="4:10" ht="63.95" customHeight="1" x14ac:dyDescent="0.25">
      <c r="D12" s="914" t="s">
        <v>563</v>
      </c>
      <c r="E12" s="914"/>
      <c r="I12" s="914" t="s">
        <v>564</v>
      </c>
      <c r="J12" s="914"/>
    </row>
    <row r="13" spans="4:10" x14ac:dyDescent="0.25">
      <c r="D13" s="915">
        <f>(E9*88)/100</f>
        <v>76.108108108108112</v>
      </c>
      <c r="E13" s="915"/>
      <c r="I13" s="916">
        <f>(J9*12)/100</f>
        <v>12</v>
      </c>
      <c r="J13" s="916"/>
    </row>
    <row r="16" spans="4:10" ht="60" x14ac:dyDescent="0.25">
      <c r="F16" s="453" t="s">
        <v>734</v>
      </c>
      <c r="G16" s="456">
        <f>+(D13+I13)</f>
        <v>88.108108108108112</v>
      </c>
    </row>
  </sheetData>
  <mergeCells count="6">
    <mergeCell ref="D6:E6"/>
    <mergeCell ref="I6:J6"/>
    <mergeCell ref="D12:E12"/>
    <mergeCell ref="I12:J12"/>
    <mergeCell ref="D13:E13"/>
    <mergeCell ref="I13:J1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8"/>
  <dimension ref="A1:CP18"/>
  <sheetViews>
    <sheetView topLeftCell="AW11" zoomScale="112" zoomScaleNormal="70" workbookViewId="0">
      <selection activeCell="L8" sqref="L8:BS9"/>
    </sheetView>
  </sheetViews>
  <sheetFormatPr baseColWidth="10" defaultRowHeight="15" x14ac:dyDescent="0.25"/>
  <cols>
    <col min="1" max="1" width="15.140625" style="1" customWidth="1"/>
    <col min="2" max="2" width="22.7109375" style="4" customWidth="1"/>
    <col min="3" max="3" width="14.85546875" style="1" customWidth="1"/>
    <col min="4" max="4" width="6.140625" style="73" customWidth="1"/>
    <col min="5" max="5" width="19.28515625" style="1" customWidth="1"/>
    <col min="6" max="6" width="12.85546875" style="1" customWidth="1"/>
    <col min="7" max="7" width="23.140625" style="1" customWidth="1"/>
    <col min="8" max="8" width="10" style="1" customWidth="1"/>
    <col min="9" max="9" width="10.28515625" style="1" customWidth="1"/>
    <col min="10" max="10" width="7.140625" style="1" bestFit="1" customWidth="1"/>
    <col min="11" max="11" width="10.85546875" style="1" customWidth="1"/>
    <col min="12" max="12" width="2.85546875" customWidth="1"/>
    <col min="13" max="13" width="4.7109375" customWidth="1"/>
    <col min="14" max="14" width="6.42578125" customWidth="1"/>
    <col min="15" max="15" width="2.85546875" customWidth="1"/>
    <col min="16" max="16" width="4.7109375" customWidth="1"/>
    <col min="17" max="17" width="6.42578125" customWidth="1"/>
    <col min="18" max="18" width="2.85546875" customWidth="1"/>
    <col min="19" max="19" width="4.7109375" customWidth="1"/>
    <col min="20" max="20" width="6.7109375" customWidth="1"/>
    <col min="21" max="21" width="2.85546875" customWidth="1"/>
    <col min="22" max="22" width="4.7109375" customWidth="1"/>
    <col min="23" max="23" width="6.42578125" bestFit="1" customWidth="1"/>
    <col min="24" max="24" width="2.85546875" customWidth="1"/>
    <col min="25" max="25" width="4.7109375" customWidth="1"/>
    <col min="26" max="26" width="6.42578125" customWidth="1"/>
    <col min="27" max="27" width="2.85546875" customWidth="1"/>
    <col min="28" max="28" width="4.7109375" customWidth="1"/>
    <col min="29" max="29" width="6.42578125" customWidth="1"/>
    <col min="30" max="30" width="2.28515625" customWidth="1"/>
    <col min="31" max="31" width="4.7109375" customWidth="1"/>
    <col min="32" max="32" width="6.42578125" customWidth="1"/>
    <col min="33" max="33" width="2.85546875" customWidth="1"/>
    <col min="34" max="34" width="4.7109375" customWidth="1"/>
    <col min="35" max="35" width="6.42578125" bestFit="1" customWidth="1"/>
    <col min="36" max="36" width="2.85546875" customWidth="1"/>
    <col min="37" max="37" width="4.7109375" customWidth="1"/>
    <col min="38" max="38" width="6.42578125" bestFit="1" customWidth="1"/>
    <col min="39" max="39" width="2.28515625" customWidth="1"/>
    <col min="40" max="40" width="4.7109375" customWidth="1"/>
    <col min="41" max="41" width="6.42578125" customWidth="1"/>
    <col min="42" max="42" width="2.28515625" customWidth="1"/>
    <col min="43" max="43" width="4.7109375" customWidth="1"/>
    <col min="44" max="44" width="6.42578125" customWidth="1"/>
    <col min="45" max="45" width="3.140625" customWidth="1"/>
    <col min="46" max="46" width="4.7109375" customWidth="1"/>
    <col min="47" max="47" width="6.42578125" customWidth="1"/>
    <col min="48" max="48" width="2.85546875" customWidth="1"/>
    <col min="49" max="49" width="4.7109375" customWidth="1"/>
    <col min="50" max="50" width="6.42578125" bestFit="1" customWidth="1"/>
    <col min="51" max="51" width="3.140625" customWidth="1"/>
    <col min="52" max="52" width="4.7109375" customWidth="1"/>
    <col min="53" max="53" width="6.42578125" customWidth="1"/>
    <col min="54" max="54" width="2.28515625" customWidth="1"/>
    <col min="55" max="55" width="4.7109375" customWidth="1"/>
    <col min="56" max="56" width="6.42578125" customWidth="1"/>
    <col min="57" max="57" width="3.140625" customWidth="1"/>
    <col min="58" max="58" width="4.7109375" customWidth="1"/>
    <col min="59" max="59" width="6.42578125" customWidth="1"/>
    <col min="60" max="60" width="2.85546875" customWidth="1"/>
    <col min="61" max="61" width="4.7109375" customWidth="1"/>
    <col min="62" max="62" width="6.42578125" bestFit="1" customWidth="1"/>
    <col min="63" max="63" width="2.85546875" customWidth="1"/>
    <col min="64" max="64" width="4.7109375" customWidth="1"/>
    <col min="65" max="65" width="8" customWidth="1"/>
    <col min="66" max="67" width="4.42578125" customWidth="1"/>
    <col min="68" max="68" width="9.28515625" customWidth="1"/>
    <col min="72" max="73" width="16.7109375" hidden="1" customWidth="1"/>
    <col min="74" max="74" width="6.140625" style="25" customWidth="1"/>
    <col min="75" max="75" width="70" style="1" customWidth="1"/>
    <col min="76" max="76" width="16.28515625" style="1" customWidth="1"/>
    <col min="77" max="78" width="11.7109375" style="1" customWidth="1"/>
    <col min="79" max="79" width="30.28515625" style="1" customWidth="1"/>
    <col min="80" max="80" width="29.42578125" style="1" customWidth="1"/>
    <col min="81" max="82" width="11.7109375" style="1" customWidth="1"/>
    <col min="83" max="83" width="22.85546875" style="1" customWidth="1"/>
    <col min="84" max="84" width="23.85546875" style="1" customWidth="1"/>
    <col min="85" max="86" width="11.7109375" style="1" customWidth="1"/>
    <col min="87" max="87" width="22.85546875" style="1" customWidth="1"/>
    <col min="88" max="88" width="23.85546875" style="1" customWidth="1"/>
    <col min="89" max="90" width="11.7109375" style="1" customWidth="1"/>
    <col min="91" max="91" width="22.85546875" style="1" customWidth="1"/>
    <col min="92" max="92" width="23.85546875" style="1" customWidth="1"/>
    <col min="93" max="93" width="20.7109375" style="5" customWidth="1"/>
    <col min="94" max="94" width="19.28515625" style="1" customWidth="1"/>
  </cols>
  <sheetData>
    <row r="1" spans="1:94" ht="15" customHeight="1" thickBot="1" x14ac:dyDescent="0.3">
      <c r="A1" s="1055" t="s">
        <v>0</v>
      </c>
      <c r="B1" s="1055" t="s">
        <v>204</v>
      </c>
      <c r="C1" s="1250" t="s">
        <v>1</v>
      </c>
      <c r="D1" s="1260" t="s">
        <v>243</v>
      </c>
      <c r="E1" s="1250" t="s">
        <v>2</v>
      </c>
      <c r="F1" s="1250" t="s">
        <v>3</v>
      </c>
      <c r="G1" s="1251"/>
      <c r="H1" s="1251"/>
      <c r="I1" s="1251"/>
      <c r="J1" s="1251"/>
      <c r="K1" s="1250" t="s">
        <v>244</v>
      </c>
      <c r="L1" s="1870" t="s">
        <v>401</v>
      </c>
      <c r="M1" s="1871"/>
      <c r="N1" s="1871"/>
      <c r="O1" s="1871"/>
      <c r="P1" s="1871"/>
      <c r="Q1" s="1871"/>
      <c r="R1" s="1871"/>
      <c r="S1" s="1871"/>
      <c r="T1" s="1871"/>
      <c r="U1" s="1871"/>
      <c r="V1" s="1871"/>
      <c r="W1" s="1871"/>
      <c r="X1" s="1871"/>
      <c r="Y1" s="1871"/>
      <c r="Z1" s="1871"/>
      <c r="AA1" s="1871"/>
      <c r="AB1" s="1871"/>
      <c r="AC1" s="1871"/>
      <c r="AD1" s="1871"/>
      <c r="AE1" s="1871"/>
      <c r="AF1" s="1871"/>
      <c r="AG1" s="1871"/>
      <c r="AH1" s="1871"/>
      <c r="AI1" s="1871"/>
      <c r="AJ1" s="1871"/>
      <c r="AK1" s="1871"/>
      <c r="AL1" s="1871"/>
      <c r="AM1" s="1871"/>
      <c r="AN1" s="1871"/>
      <c r="AO1" s="1871"/>
      <c r="AP1" s="1871"/>
      <c r="AQ1" s="1871"/>
      <c r="AR1" s="1871"/>
      <c r="AS1" s="1871"/>
      <c r="AT1" s="1871"/>
      <c r="AU1" s="1871"/>
      <c r="AV1" s="1871"/>
      <c r="AW1" s="1871"/>
      <c r="AX1" s="1871"/>
      <c r="AY1" s="1871"/>
      <c r="AZ1" s="1871"/>
      <c r="BA1" s="1871"/>
      <c r="BB1" s="1871"/>
      <c r="BC1" s="1871"/>
      <c r="BD1" s="1871"/>
      <c r="BE1" s="1871"/>
      <c r="BF1" s="1871"/>
      <c r="BG1" s="1871"/>
      <c r="BH1" s="1871"/>
      <c r="BI1" s="1871"/>
      <c r="BJ1" s="1871"/>
      <c r="BK1" s="1871"/>
      <c r="BL1" s="1871"/>
      <c r="BM1" s="1871"/>
      <c r="BN1" s="694"/>
      <c r="BO1" s="694"/>
      <c r="BP1" s="694"/>
      <c r="BQ1" s="1862" t="s">
        <v>244</v>
      </c>
      <c r="BR1" s="1854" t="s">
        <v>394</v>
      </c>
      <c r="BS1" s="1854" t="s">
        <v>395</v>
      </c>
      <c r="BT1" s="1854" t="s">
        <v>396</v>
      </c>
      <c r="BU1" s="2028" t="s">
        <v>397</v>
      </c>
      <c r="BV1" s="1864" t="s">
        <v>8</v>
      </c>
      <c r="BW1" s="1865"/>
      <c r="BX1" s="1861" t="s">
        <v>9</v>
      </c>
      <c r="BY1" s="1858" t="s">
        <v>10</v>
      </c>
      <c r="BZ1" s="1858" t="s">
        <v>511</v>
      </c>
      <c r="CA1" s="1858" t="s">
        <v>512</v>
      </c>
      <c r="CB1" s="1861" t="s">
        <v>11</v>
      </c>
      <c r="CC1" s="1858" t="s">
        <v>20</v>
      </c>
      <c r="CD1" s="1858" t="s">
        <v>513</v>
      </c>
      <c r="CE1" s="1858" t="s">
        <v>512</v>
      </c>
      <c r="CF1" s="1861" t="s">
        <v>11</v>
      </c>
      <c r="CG1" s="1858" t="s">
        <v>22</v>
      </c>
      <c r="CH1" s="1858" t="s">
        <v>701</v>
      </c>
      <c r="CI1" s="1858" t="s">
        <v>512</v>
      </c>
      <c r="CJ1" s="1861" t="s">
        <v>11</v>
      </c>
      <c r="CK1" s="1858" t="s">
        <v>23</v>
      </c>
      <c r="CL1" s="1858" t="s">
        <v>724</v>
      </c>
      <c r="CM1" s="1858" t="s">
        <v>512</v>
      </c>
      <c r="CN1" s="1861" t="s">
        <v>11</v>
      </c>
      <c r="CO1" s="1861" t="s">
        <v>12</v>
      </c>
      <c r="CP1" s="1861" t="s">
        <v>13</v>
      </c>
    </row>
    <row r="2" spans="1:94" ht="15" customHeight="1" x14ac:dyDescent="0.25">
      <c r="A2" s="1055"/>
      <c r="B2" s="1055"/>
      <c r="C2" s="1250"/>
      <c r="D2" s="1830"/>
      <c r="E2" s="1250"/>
      <c r="F2" s="1250" t="s">
        <v>14</v>
      </c>
      <c r="G2" s="1250" t="s">
        <v>15</v>
      </c>
      <c r="H2" s="1250" t="s">
        <v>16</v>
      </c>
      <c r="I2" s="1259" t="s">
        <v>17</v>
      </c>
      <c r="J2" s="1251"/>
      <c r="K2" s="1868"/>
      <c r="L2" s="1862" t="s">
        <v>376</v>
      </c>
      <c r="M2" s="1854"/>
      <c r="N2" s="1854"/>
      <c r="O2" s="1842" t="s">
        <v>377</v>
      </c>
      <c r="P2" s="1843"/>
      <c r="Q2" s="1844"/>
      <c r="R2" s="1842" t="s">
        <v>378</v>
      </c>
      <c r="S2" s="1843"/>
      <c r="T2" s="1843"/>
      <c r="U2" s="2019" t="s">
        <v>379</v>
      </c>
      <c r="V2" s="1849"/>
      <c r="W2" s="1850"/>
      <c r="X2" s="1854" t="s">
        <v>380</v>
      </c>
      <c r="Y2" s="1854"/>
      <c r="Z2" s="1854"/>
      <c r="AA2" s="1842" t="s">
        <v>381</v>
      </c>
      <c r="AB2" s="1843"/>
      <c r="AC2" s="1844"/>
      <c r="AD2" s="1842" t="s">
        <v>382</v>
      </c>
      <c r="AE2" s="1843"/>
      <c r="AF2" s="1844"/>
      <c r="AG2" s="1848" t="s">
        <v>383</v>
      </c>
      <c r="AH2" s="1849"/>
      <c r="AI2" s="1850"/>
      <c r="AJ2" s="1848" t="s">
        <v>384</v>
      </c>
      <c r="AK2" s="1849"/>
      <c r="AL2" s="1849"/>
      <c r="AM2" s="1862" t="s">
        <v>385</v>
      </c>
      <c r="AN2" s="1854"/>
      <c r="AO2" s="1854"/>
      <c r="AP2" s="1842" t="s">
        <v>386</v>
      </c>
      <c r="AQ2" s="1843"/>
      <c r="AR2" s="1844"/>
      <c r="AS2" s="1842" t="s">
        <v>387</v>
      </c>
      <c r="AT2" s="1843"/>
      <c r="AU2" s="2064"/>
      <c r="AV2" s="1849" t="s">
        <v>388</v>
      </c>
      <c r="AW2" s="1849"/>
      <c r="AX2" s="1850"/>
      <c r="AY2" s="1854" t="s">
        <v>389</v>
      </c>
      <c r="AZ2" s="1854"/>
      <c r="BA2" s="1854"/>
      <c r="BB2" s="1842" t="s">
        <v>390</v>
      </c>
      <c r="BC2" s="1843"/>
      <c r="BD2" s="1844"/>
      <c r="BE2" s="1842" t="s">
        <v>391</v>
      </c>
      <c r="BF2" s="1843"/>
      <c r="BG2" s="1844"/>
      <c r="BH2" s="1848" t="s">
        <v>392</v>
      </c>
      <c r="BI2" s="1849"/>
      <c r="BJ2" s="1850"/>
      <c r="BK2" s="1848" t="s">
        <v>393</v>
      </c>
      <c r="BL2" s="1849"/>
      <c r="BM2" s="1849"/>
      <c r="BN2" s="1848" t="s">
        <v>401</v>
      </c>
      <c r="BO2" s="1849"/>
      <c r="BP2" s="1849"/>
      <c r="BQ2" s="1863"/>
      <c r="BR2" s="1855"/>
      <c r="BS2" s="1855"/>
      <c r="BT2" s="1855"/>
      <c r="BU2" s="2029"/>
      <c r="BV2" s="1866"/>
      <c r="BW2" s="1867"/>
      <c r="BX2" s="1861"/>
      <c r="BY2" s="1859"/>
      <c r="BZ2" s="1859"/>
      <c r="CA2" s="1859"/>
      <c r="CB2" s="1861"/>
      <c r="CC2" s="1859"/>
      <c r="CD2" s="1859"/>
      <c r="CE2" s="1859"/>
      <c r="CF2" s="1861"/>
      <c r="CG2" s="1859"/>
      <c r="CH2" s="1859"/>
      <c r="CI2" s="1859"/>
      <c r="CJ2" s="1861"/>
      <c r="CK2" s="1859"/>
      <c r="CL2" s="1859"/>
      <c r="CM2" s="1859"/>
      <c r="CN2" s="1861"/>
      <c r="CO2" s="1861"/>
      <c r="CP2" s="1861"/>
    </row>
    <row r="3" spans="1:94" ht="15" customHeight="1" x14ac:dyDescent="0.25">
      <c r="A3" s="1055"/>
      <c r="B3" s="1055"/>
      <c r="C3" s="1250"/>
      <c r="D3" s="1830"/>
      <c r="E3" s="1250"/>
      <c r="F3" s="1250"/>
      <c r="G3" s="1250"/>
      <c r="H3" s="1250"/>
      <c r="I3" s="1260" t="s">
        <v>18</v>
      </c>
      <c r="J3" s="1250" t="s">
        <v>19</v>
      </c>
      <c r="K3" s="1868"/>
      <c r="L3" s="1863"/>
      <c r="M3" s="1855"/>
      <c r="N3" s="1855"/>
      <c r="O3" s="1845"/>
      <c r="P3" s="1846"/>
      <c r="Q3" s="1847"/>
      <c r="R3" s="1845"/>
      <c r="S3" s="1846"/>
      <c r="T3" s="1846"/>
      <c r="U3" s="2020"/>
      <c r="V3" s="1852"/>
      <c r="W3" s="1853"/>
      <c r="X3" s="1855"/>
      <c r="Y3" s="1855"/>
      <c r="Z3" s="1855"/>
      <c r="AA3" s="1845"/>
      <c r="AB3" s="1846"/>
      <c r="AC3" s="1847"/>
      <c r="AD3" s="1845"/>
      <c r="AE3" s="1846"/>
      <c r="AF3" s="1847"/>
      <c r="AG3" s="1851"/>
      <c r="AH3" s="1852"/>
      <c r="AI3" s="1853"/>
      <c r="AJ3" s="1851"/>
      <c r="AK3" s="1852"/>
      <c r="AL3" s="1852"/>
      <c r="AM3" s="1863"/>
      <c r="AN3" s="1855"/>
      <c r="AO3" s="1855"/>
      <c r="AP3" s="1845"/>
      <c r="AQ3" s="1846"/>
      <c r="AR3" s="1847"/>
      <c r="AS3" s="1845"/>
      <c r="AT3" s="1846"/>
      <c r="AU3" s="2065"/>
      <c r="AV3" s="1852"/>
      <c r="AW3" s="1852"/>
      <c r="AX3" s="1853"/>
      <c r="AY3" s="1855"/>
      <c r="AZ3" s="1855"/>
      <c r="BA3" s="1855"/>
      <c r="BB3" s="1845"/>
      <c r="BC3" s="1846"/>
      <c r="BD3" s="1847"/>
      <c r="BE3" s="1845"/>
      <c r="BF3" s="1846"/>
      <c r="BG3" s="1847"/>
      <c r="BH3" s="1851"/>
      <c r="BI3" s="1852"/>
      <c r="BJ3" s="1853"/>
      <c r="BK3" s="1851"/>
      <c r="BL3" s="1852"/>
      <c r="BM3" s="1852"/>
      <c r="BN3" s="1851"/>
      <c r="BO3" s="1852"/>
      <c r="BP3" s="1852"/>
      <c r="BQ3" s="1863"/>
      <c r="BR3" s="1855"/>
      <c r="BS3" s="1855"/>
      <c r="BT3" s="1855"/>
      <c r="BU3" s="2029"/>
      <c r="BV3" s="1866"/>
      <c r="BW3" s="1867"/>
      <c r="BX3" s="1861"/>
      <c r="BY3" s="1859"/>
      <c r="BZ3" s="1859"/>
      <c r="CA3" s="1859"/>
      <c r="CB3" s="1861"/>
      <c r="CC3" s="1859"/>
      <c r="CD3" s="1859"/>
      <c r="CE3" s="1859"/>
      <c r="CF3" s="1861"/>
      <c r="CG3" s="1859"/>
      <c r="CH3" s="1859"/>
      <c r="CI3" s="1859"/>
      <c r="CJ3" s="1861"/>
      <c r="CK3" s="1859"/>
      <c r="CL3" s="1859"/>
      <c r="CM3" s="1859"/>
      <c r="CN3" s="1861"/>
      <c r="CO3" s="1861"/>
      <c r="CP3" s="1861"/>
    </row>
    <row r="4" spans="1:94" ht="16.5" thickBot="1" x14ac:dyDescent="0.3">
      <c r="A4" s="1055"/>
      <c r="B4" s="1397"/>
      <c r="C4" s="1260"/>
      <c r="D4" s="1830"/>
      <c r="E4" s="1260"/>
      <c r="F4" s="1260"/>
      <c r="G4" s="1260"/>
      <c r="H4" s="1260"/>
      <c r="I4" s="1830"/>
      <c r="J4" s="1260"/>
      <c r="K4" s="1869"/>
      <c r="L4" s="336" t="s">
        <v>398</v>
      </c>
      <c r="M4" s="335" t="s">
        <v>399</v>
      </c>
      <c r="N4" s="335" t="s">
        <v>400</v>
      </c>
      <c r="O4" s="335" t="s">
        <v>398</v>
      </c>
      <c r="P4" s="335" t="s">
        <v>399</v>
      </c>
      <c r="Q4" s="335" t="s">
        <v>400</v>
      </c>
      <c r="R4" s="335" t="s">
        <v>398</v>
      </c>
      <c r="S4" s="335" t="s">
        <v>399</v>
      </c>
      <c r="T4" s="661" t="s">
        <v>400</v>
      </c>
      <c r="U4" s="663" t="s">
        <v>398</v>
      </c>
      <c r="V4" s="222" t="s">
        <v>399</v>
      </c>
      <c r="W4" s="222" t="s">
        <v>400</v>
      </c>
      <c r="X4" s="648" t="s">
        <v>398</v>
      </c>
      <c r="Y4" s="648" t="s">
        <v>399</v>
      </c>
      <c r="Z4" s="648" t="s">
        <v>400</v>
      </c>
      <c r="AA4" s="648" t="s">
        <v>398</v>
      </c>
      <c r="AB4" s="648" t="s">
        <v>399</v>
      </c>
      <c r="AC4" s="648" t="s">
        <v>400</v>
      </c>
      <c r="AD4" s="648" t="s">
        <v>398</v>
      </c>
      <c r="AE4" s="648" t="s">
        <v>399</v>
      </c>
      <c r="AF4" s="648" t="s">
        <v>400</v>
      </c>
      <c r="AG4" s="222" t="s">
        <v>398</v>
      </c>
      <c r="AH4" s="222" t="s">
        <v>399</v>
      </c>
      <c r="AI4" s="222" t="s">
        <v>400</v>
      </c>
      <c r="AJ4" s="222" t="s">
        <v>398</v>
      </c>
      <c r="AK4" s="222" t="s">
        <v>399</v>
      </c>
      <c r="AL4" s="223" t="s">
        <v>400</v>
      </c>
      <c r="AM4" s="647" t="s">
        <v>398</v>
      </c>
      <c r="AN4" s="648" t="s">
        <v>399</v>
      </c>
      <c r="AO4" s="648" t="s">
        <v>400</v>
      </c>
      <c r="AP4" s="648" t="s">
        <v>398</v>
      </c>
      <c r="AQ4" s="648" t="s">
        <v>399</v>
      </c>
      <c r="AR4" s="648" t="s">
        <v>400</v>
      </c>
      <c r="AS4" s="648" t="s">
        <v>398</v>
      </c>
      <c r="AT4" s="648" t="s">
        <v>399</v>
      </c>
      <c r="AU4" s="649" t="s">
        <v>400</v>
      </c>
      <c r="AV4" s="662" t="s">
        <v>398</v>
      </c>
      <c r="AW4" s="222" t="s">
        <v>399</v>
      </c>
      <c r="AX4" s="222" t="s">
        <v>400</v>
      </c>
      <c r="AY4" s="221" t="s">
        <v>398</v>
      </c>
      <c r="AZ4" s="221" t="s">
        <v>399</v>
      </c>
      <c r="BA4" s="221" t="s">
        <v>400</v>
      </c>
      <c r="BB4" s="221" t="s">
        <v>398</v>
      </c>
      <c r="BC4" s="221" t="s">
        <v>399</v>
      </c>
      <c r="BD4" s="221" t="s">
        <v>400</v>
      </c>
      <c r="BE4" s="221" t="s">
        <v>398</v>
      </c>
      <c r="BF4" s="221" t="s">
        <v>399</v>
      </c>
      <c r="BG4" s="221" t="s">
        <v>400</v>
      </c>
      <c r="BH4" s="222" t="s">
        <v>398</v>
      </c>
      <c r="BI4" s="222" t="s">
        <v>399</v>
      </c>
      <c r="BJ4" s="222" t="s">
        <v>400</v>
      </c>
      <c r="BK4" s="222" t="s">
        <v>398</v>
      </c>
      <c r="BL4" s="222" t="s">
        <v>399</v>
      </c>
      <c r="BM4" s="223" t="s">
        <v>400</v>
      </c>
      <c r="BN4" s="222" t="s">
        <v>398</v>
      </c>
      <c r="BO4" s="222" t="s">
        <v>399</v>
      </c>
      <c r="BP4" s="223" t="s">
        <v>400</v>
      </c>
      <c r="BQ4" s="1872"/>
      <c r="BR4" s="1873"/>
      <c r="BS4" s="1873"/>
      <c r="BT4" s="1873"/>
      <c r="BU4" s="2030"/>
      <c r="BV4" s="1866"/>
      <c r="BW4" s="1867"/>
      <c r="BX4" s="1858"/>
      <c r="BY4" s="1859"/>
      <c r="BZ4" s="1860"/>
      <c r="CA4" s="1860"/>
      <c r="CB4" s="1858"/>
      <c r="CC4" s="1859"/>
      <c r="CD4" s="1860"/>
      <c r="CE4" s="1860"/>
      <c r="CF4" s="1858"/>
      <c r="CG4" s="1859"/>
      <c r="CH4" s="1860"/>
      <c r="CI4" s="1860"/>
      <c r="CJ4" s="1858"/>
      <c r="CK4" s="1859"/>
      <c r="CL4" s="1860"/>
      <c r="CM4" s="1860"/>
      <c r="CN4" s="1858"/>
      <c r="CO4" s="1858"/>
      <c r="CP4" s="1858"/>
    </row>
    <row r="5" spans="1:94" ht="24" x14ac:dyDescent="0.25">
      <c r="A5" s="232"/>
      <c r="B5" s="1658" t="s">
        <v>205</v>
      </c>
      <c r="C5" s="1654" t="s">
        <v>26</v>
      </c>
      <c r="D5" s="1662">
        <v>18</v>
      </c>
      <c r="E5" s="1654" t="s">
        <v>282</v>
      </c>
      <c r="F5" s="1654" t="s">
        <v>33</v>
      </c>
      <c r="G5" s="1654" t="s">
        <v>34</v>
      </c>
      <c r="H5" s="1654" t="s">
        <v>279</v>
      </c>
      <c r="I5" s="1654" t="s">
        <v>431</v>
      </c>
      <c r="J5" s="1654">
        <v>2018</v>
      </c>
      <c r="K5" s="1655">
        <v>0.85</v>
      </c>
      <c r="L5" s="1657">
        <v>12</v>
      </c>
      <c r="M5" s="1464">
        <v>14</v>
      </c>
      <c r="N5" s="1653">
        <f>L5/M5</f>
        <v>0.8571428571428571</v>
      </c>
      <c r="O5" s="1464">
        <v>11</v>
      </c>
      <c r="P5" s="1464">
        <v>12</v>
      </c>
      <c r="Q5" s="1653">
        <f>O5/P5</f>
        <v>0.91666666666666663</v>
      </c>
      <c r="R5" s="1464">
        <v>9</v>
      </c>
      <c r="S5" s="1464">
        <v>10</v>
      </c>
      <c r="T5" s="1653">
        <v>0</v>
      </c>
      <c r="U5" s="1006">
        <f>L5+O5+R5</f>
        <v>32</v>
      </c>
      <c r="V5" s="1006">
        <f>M5+P5+S5</f>
        <v>36</v>
      </c>
      <c r="W5" s="1645">
        <f>U5/V5</f>
        <v>0.88888888888888884</v>
      </c>
      <c r="X5" s="1006">
        <v>6</v>
      </c>
      <c r="Y5" s="1006">
        <v>7</v>
      </c>
      <c r="Z5" s="1645">
        <f>X5/Y5</f>
        <v>0.8571428571428571</v>
      </c>
      <c r="AA5" s="1006">
        <v>7</v>
      </c>
      <c r="AB5" s="1006">
        <v>8</v>
      </c>
      <c r="AC5" s="1645">
        <f>AA5/AB5</f>
        <v>0.875</v>
      </c>
      <c r="AD5" s="1006">
        <v>5</v>
      </c>
      <c r="AE5" s="1006">
        <v>6</v>
      </c>
      <c r="AF5" s="1645">
        <f>AD5/AE5</f>
        <v>0.83333333333333337</v>
      </c>
      <c r="AG5" s="1006">
        <f>X5+AA5+AD5</f>
        <v>18</v>
      </c>
      <c r="AH5" s="1006">
        <f>Y5+AB5+AE5</f>
        <v>21</v>
      </c>
      <c r="AI5" s="1645">
        <f>AG5/AH5</f>
        <v>0.8571428571428571</v>
      </c>
      <c r="AJ5" s="1006">
        <f>AG5+U5</f>
        <v>50</v>
      </c>
      <c r="AK5" s="1006">
        <f>AH5+V5</f>
        <v>57</v>
      </c>
      <c r="AL5" s="1645">
        <f>AJ5/AK5</f>
        <v>0.8771929824561403</v>
      </c>
      <c r="AM5" s="1006">
        <v>1</v>
      </c>
      <c r="AN5" s="1006">
        <v>1</v>
      </c>
      <c r="AO5" s="1645">
        <f>AM5/AN5</f>
        <v>1</v>
      </c>
      <c r="AP5" s="1006">
        <v>4</v>
      </c>
      <c r="AQ5" s="1006">
        <v>5</v>
      </c>
      <c r="AR5" s="1645">
        <f>AP5/AQ5</f>
        <v>0.8</v>
      </c>
      <c r="AS5" s="1006">
        <v>2</v>
      </c>
      <c r="AT5" s="1006">
        <v>4</v>
      </c>
      <c r="AU5" s="1645">
        <f>AS5/AT5</f>
        <v>0.5</v>
      </c>
      <c r="AV5" s="1464">
        <f>AM5+AP5+AS5</f>
        <v>7</v>
      </c>
      <c r="AW5" s="1464">
        <f>AN5+AQ5+AT5</f>
        <v>10</v>
      </c>
      <c r="AX5" s="1653">
        <f>AV5/AW5</f>
        <v>0.7</v>
      </c>
      <c r="AY5" s="1006">
        <v>7</v>
      </c>
      <c r="AZ5" s="1006">
        <v>8</v>
      </c>
      <c r="BA5" s="1645">
        <f>AY5/AZ5</f>
        <v>0.875</v>
      </c>
      <c r="BB5" s="1006">
        <v>6</v>
      </c>
      <c r="BC5" s="1006">
        <v>7</v>
      </c>
      <c r="BD5" s="1645">
        <f>BB5/BC5</f>
        <v>0.8571428571428571</v>
      </c>
      <c r="BE5" s="1006">
        <v>4</v>
      </c>
      <c r="BF5" s="1006">
        <v>5</v>
      </c>
      <c r="BG5" s="1645">
        <f>BE5/BF5</f>
        <v>0.8</v>
      </c>
      <c r="BH5" s="1464">
        <f>AY5+BB5+BE5</f>
        <v>17</v>
      </c>
      <c r="BI5" s="1464">
        <f>AZ5+BC5+BF5</f>
        <v>20</v>
      </c>
      <c r="BJ5" s="1653">
        <f>BH5/BI5</f>
        <v>0.85</v>
      </c>
      <c r="BK5" s="1464">
        <f>AV5+BH5</f>
        <v>24</v>
      </c>
      <c r="BL5" s="1464">
        <f>AW5+BI5</f>
        <v>30</v>
      </c>
      <c r="BM5" s="1653">
        <f>BK5/BL5</f>
        <v>0.8</v>
      </c>
      <c r="BN5" s="1464">
        <f>AJ5+BK5</f>
        <v>74</v>
      </c>
      <c r="BO5" s="1464">
        <f>AK5+BL5</f>
        <v>87</v>
      </c>
      <c r="BP5" s="1653">
        <f>BN5/BO5</f>
        <v>0.85057471264367812</v>
      </c>
      <c r="BQ5" s="1643">
        <v>0.85</v>
      </c>
      <c r="BR5" s="1478">
        <f>(BK5+AJ5)/(BL5+AK5)</f>
        <v>0.85057471264367812</v>
      </c>
      <c r="BS5" s="1946">
        <f>(BR5/BQ5)</f>
        <v>1.0006761325219742</v>
      </c>
      <c r="BT5" s="2061"/>
      <c r="BU5" s="2063"/>
      <c r="BV5" s="107">
        <v>42</v>
      </c>
      <c r="BW5" s="419" t="s">
        <v>283</v>
      </c>
      <c r="BX5" s="148">
        <v>0.3</v>
      </c>
      <c r="BY5" s="108">
        <v>7.4999999999999997E-2</v>
      </c>
      <c r="BZ5" s="108">
        <v>0</v>
      </c>
      <c r="CA5" s="108" t="s">
        <v>227</v>
      </c>
      <c r="CB5" s="401" t="s">
        <v>227</v>
      </c>
      <c r="CC5" s="108">
        <v>7.4999999999999997E-2</v>
      </c>
      <c r="CD5" s="108">
        <v>0</v>
      </c>
      <c r="CE5" s="108" t="s">
        <v>227</v>
      </c>
      <c r="CF5" s="401" t="s">
        <v>227</v>
      </c>
      <c r="CG5" s="108">
        <v>7.4999999999999997E-2</v>
      </c>
      <c r="CH5" s="108">
        <v>0</v>
      </c>
      <c r="CI5" s="108" t="s">
        <v>227</v>
      </c>
      <c r="CJ5" s="644" t="s">
        <v>227</v>
      </c>
      <c r="CK5" s="108">
        <v>7.4999999999999997E-2</v>
      </c>
      <c r="CL5" s="108">
        <v>0</v>
      </c>
      <c r="CM5" s="108" t="s">
        <v>227</v>
      </c>
      <c r="CN5" s="795" t="s">
        <v>227</v>
      </c>
      <c r="CO5" s="1914" t="s">
        <v>56</v>
      </c>
      <c r="CP5" s="1916" t="s">
        <v>45</v>
      </c>
    </row>
    <row r="6" spans="1:94" ht="48" x14ac:dyDescent="0.25">
      <c r="A6" s="232"/>
      <c r="B6" s="1659"/>
      <c r="C6" s="1163"/>
      <c r="D6" s="1162"/>
      <c r="E6" s="1163"/>
      <c r="F6" s="1163"/>
      <c r="G6" s="1163"/>
      <c r="H6" s="1163"/>
      <c r="I6" s="1163"/>
      <c r="J6" s="1163"/>
      <c r="K6" s="1656"/>
      <c r="L6" s="1644"/>
      <c r="M6" s="1080"/>
      <c r="N6" s="1646"/>
      <c r="O6" s="1080"/>
      <c r="P6" s="1080"/>
      <c r="Q6" s="1646"/>
      <c r="R6" s="1080"/>
      <c r="S6" s="1080"/>
      <c r="T6" s="1646"/>
      <c r="U6" s="1080"/>
      <c r="V6" s="1080"/>
      <c r="W6" s="1646"/>
      <c r="X6" s="1080"/>
      <c r="Y6" s="1080"/>
      <c r="Z6" s="1646"/>
      <c r="AA6" s="1080"/>
      <c r="AB6" s="1080"/>
      <c r="AC6" s="1646"/>
      <c r="AD6" s="1080"/>
      <c r="AE6" s="1080"/>
      <c r="AF6" s="1646"/>
      <c r="AG6" s="1080"/>
      <c r="AH6" s="1080"/>
      <c r="AI6" s="1646"/>
      <c r="AJ6" s="1080"/>
      <c r="AK6" s="1080"/>
      <c r="AL6" s="1646"/>
      <c r="AM6" s="1080"/>
      <c r="AN6" s="1080"/>
      <c r="AO6" s="1646"/>
      <c r="AP6" s="1080"/>
      <c r="AQ6" s="1080"/>
      <c r="AR6" s="1646"/>
      <c r="AS6" s="1080"/>
      <c r="AT6" s="1080"/>
      <c r="AU6" s="1646"/>
      <c r="AV6" s="1080"/>
      <c r="AW6" s="1080"/>
      <c r="AX6" s="1646"/>
      <c r="AY6" s="1080"/>
      <c r="AZ6" s="1080"/>
      <c r="BA6" s="1646"/>
      <c r="BB6" s="1080"/>
      <c r="BC6" s="1080"/>
      <c r="BD6" s="1646"/>
      <c r="BE6" s="1080"/>
      <c r="BF6" s="1080"/>
      <c r="BG6" s="1646"/>
      <c r="BH6" s="1080"/>
      <c r="BI6" s="1080"/>
      <c r="BJ6" s="1646"/>
      <c r="BK6" s="1080"/>
      <c r="BL6" s="1080"/>
      <c r="BM6" s="1646"/>
      <c r="BN6" s="1080"/>
      <c r="BO6" s="1080"/>
      <c r="BP6" s="1646"/>
      <c r="BQ6" s="1644"/>
      <c r="BR6" s="1080"/>
      <c r="BS6" s="1947"/>
      <c r="BT6" s="2062"/>
      <c r="BU6" s="1947"/>
      <c r="BV6" s="109">
        <v>43</v>
      </c>
      <c r="BW6" s="420" t="s">
        <v>284</v>
      </c>
      <c r="BX6" s="149">
        <v>0.3</v>
      </c>
      <c r="BY6" s="111">
        <v>7.4999999999999997E-2</v>
      </c>
      <c r="BZ6" s="111">
        <v>7.4999999999999997E-2</v>
      </c>
      <c r="CA6" s="424" t="s">
        <v>524</v>
      </c>
      <c r="CB6" s="402" t="s">
        <v>525</v>
      </c>
      <c r="CC6" s="111">
        <v>7.4999999999999997E-2</v>
      </c>
      <c r="CD6" s="111">
        <v>7.4999999999999997E-2</v>
      </c>
      <c r="CE6" s="424" t="s">
        <v>524</v>
      </c>
      <c r="CF6" s="402" t="s">
        <v>525</v>
      </c>
      <c r="CG6" s="111">
        <v>7.4999999999999997E-2</v>
      </c>
      <c r="CH6" s="111">
        <v>7.4999999999999997E-2</v>
      </c>
      <c r="CI6" s="424" t="s">
        <v>524</v>
      </c>
      <c r="CJ6" s="639" t="s">
        <v>525</v>
      </c>
      <c r="CK6" s="111">
        <v>7.4999999999999997E-2</v>
      </c>
      <c r="CL6" s="111">
        <v>7.4999999999999997E-2</v>
      </c>
      <c r="CM6" s="424" t="s">
        <v>524</v>
      </c>
      <c r="CN6" s="781" t="s">
        <v>525</v>
      </c>
      <c r="CO6" s="1159"/>
      <c r="CP6" s="1917"/>
    </row>
    <row r="7" spans="1:94" ht="48" x14ac:dyDescent="0.25">
      <c r="A7" s="232"/>
      <c r="B7" s="1659"/>
      <c r="C7" s="1163"/>
      <c r="D7" s="1162"/>
      <c r="E7" s="1163"/>
      <c r="F7" s="1163"/>
      <c r="G7" s="1163"/>
      <c r="H7" s="1163"/>
      <c r="I7" s="1163"/>
      <c r="J7" s="1163"/>
      <c r="K7" s="1656"/>
      <c r="L7" s="1644"/>
      <c r="M7" s="1080"/>
      <c r="N7" s="1646"/>
      <c r="O7" s="1080"/>
      <c r="P7" s="1080"/>
      <c r="Q7" s="1646"/>
      <c r="R7" s="1080"/>
      <c r="S7" s="1080"/>
      <c r="T7" s="1646"/>
      <c r="U7" s="1080"/>
      <c r="V7" s="1080"/>
      <c r="W7" s="1646"/>
      <c r="X7" s="1080"/>
      <c r="Y7" s="1080"/>
      <c r="Z7" s="1646"/>
      <c r="AA7" s="1080"/>
      <c r="AB7" s="1080"/>
      <c r="AC7" s="1646"/>
      <c r="AD7" s="1080"/>
      <c r="AE7" s="1080"/>
      <c r="AF7" s="1646"/>
      <c r="AG7" s="1080"/>
      <c r="AH7" s="1080"/>
      <c r="AI7" s="1646"/>
      <c r="AJ7" s="1080"/>
      <c r="AK7" s="1080"/>
      <c r="AL7" s="1646"/>
      <c r="AM7" s="1080"/>
      <c r="AN7" s="1080"/>
      <c r="AO7" s="1646"/>
      <c r="AP7" s="1080"/>
      <c r="AQ7" s="1080"/>
      <c r="AR7" s="1646"/>
      <c r="AS7" s="1080"/>
      <c r="AT7" s="1080"/>
      <c r="AU7" s="1646"/>
      <c r="AV7" s="1080"/>
      <c r="AW7" s="1080"/>
      <c r="AX7" s="1646"/>
      <c r="AY7" s="1080"/>
      <c r="AZ7" s="1080"/>
      <c r="BA7" s="1646"/>
      <c r="BB7" s="1080"/>
      <c r="BC7" s="1080"/>
      <c r="BD7" s="1646"/>
      <c r="BE7" s="1080"/>
      <c r="BF7" s="1080"/>
      <c r="BG7" s="1646"/>
      <c r="BH7" s="1080"/>
      <c r="BI7" s="1080"/>
      <c r="BJ7" s="1646"/>
      <c r="BK7" s="1080"/>
      <c r="BL7" s="1080"/>
      <c r="BM7" s="1646"/>
      <c r="BN7" s="1080"/>
      <c r="BO7" s="1080"/>
      <c r="BP7" s="1646"/>
      <c r="BQ7" s="1644"/>
      <c r="BR7" s="1080"/>
      <c r="BS7" s="1947"/>
      <c r="BT7" s="2062"/>
      <c r="BU7" s="1947"/>
      <c r="BV7" s="109">
        <v>44</v>
      </c>
      <c r="BW7" s="420" t="s">
        <v>285</v>
      </c>
      <c r="BX7" s="149">
        <v>0.4</v>
      </c>
      <c r="BY7" s="113">
        <v>0.1</v>
      </c>
      <c r="BZ7" s="113">
        <v>0.1</v>
      </c>
      <c r="CA7" s="424" t="s">
        <v>524</v>
      </c>
      <c r="CB7" s="402" t="s">
        <v>526</v>
      </c>
      <c r="CC7" s="113">
        <v>0.1</v>
      </c>
      <c r="CD7" s="113">
        <v>0.1</v>
      </c>
      <c r="CE7" s="424" t="s">
        <v>524</v>
      </c>
      <c r="CF7" s="402" t="s">
        <v>526</v>
      </c>
      <c r="CG7" s="114">
        <v>0.1</v>
      </c>
      <c r="CH7" s="113">
        <v>0.1</v>
      </c>
      <c r="CI7" s="424" t="s">
        <v>524</v>
      </c>
      <c r="CJ7" s="639" t="s">
        <v>526</v>
      </c>
      <c r="CK7" s="114">
        <v>0.1</v>
      </c>
      <c r="CL7" s="113">
        <v>0.1</v>
      </c>
      <c r="CM7" s="424" t="s">
        <v>524</v>
      </c>
      <c r="CN7" s="781" t="s">
        <v>526</v>
      </c>
      <c r="CO7" s="1159"/>
      <c r="CP7" s="1917"/>
    </row>
    <row r="8" spans="1:94" ht="29.1" customHeight="1" x14ac:dyDescent="0.25">
      <c r="A8" s="232"/>
      <c r="B8" s="1659"/>
      <c r="C8" s="1163"/>
      <c r="D8" s="1162">
        <v>19</v>
      </c>
      <c r="E8" s="1159" t="s">
        <v>433</v>
      </c>
      <c r="F8" s="1159" t="s">
        <v>215</v>
      </c>
      <c r="G8" s="1159" t="s">
        <v>214</v>
      </c>
      <c r="H8" s="1159" t="s">
        <v>279</v>
      </c>
      <c r="I8" s="1159" t="s">
        <v>432</v>
      </c>
      <c r="J8" s="1159">
        <v>2018</v>
      </c>
      <c r="K8" s="1592">
        <v>0.41899999999999998</v>
      </c>
      <c r="L8" s="1634"/>
      <c r="M8" s="1074"/>
      <c r="N8" s="1074"/>
      <c r="O8" s="1074"/>
      <c r="P8" s="1074"/>
      <c r="Q8" s="1074"/>
      <c r="R8" s="1074"/>
      <c r="S8" s="1074"/>
      <c r="T8" s="1074"/>
      <c r="U8" s="1074">
        <v>28</v>
      </c>
      <c r="V8" s="1074">
        <v>32</v>
      </c>
      <c r="W8" s="1272">
        <f>U8/V8</f>
        <v>0.875</v>
      </c>
      <c r="X8" s="1074"/>
      <c r="Y8" s="1074"/>
      <c r="Z8" s="1074"/>
      <c r="AA8" s="1074"/>
      <c r="AB8" s="1074"/>
      <c r="AC8" s="1074"/>
      <c r="AD8" s="1074"/>
      <c r="AE8" s="1074"/>
      <c r="AF8" s="1074"/>
      <c r="AG8" s="1074">
        <v>13</v>
      </c>
      <c r="AH8" s="1074">
        <v>47</v>
      </c>
      <c r="AI8" s="1272">
        <f>AG8/AH8</f>
        <v>0.27659574468085107</v>
      </c>
      <c r="AJ8" s="1074">
        <f>AG8+U8</f>
        <v>41</v>
      </c>
      <c r="AK8" s="1074">
        <v>47</v>
      </c>
      <c r="AL8" s="1272">
        <f>AJ8/AK8</f>
        <v>0.87234042553191493</v>
      </c>
      <c r="AM8" s="1074"/>
      <c r="AN8" s="1074"/>
      <c r="AO8" s="1074"/>
      <c r="AP8" s="1074"/>
      <c r="AQ8" s="1074"/>
      <c r="AR8" s="1074"/>
      <c r="AS8" s="1074"/>
      <c r="AT8" s="1074"/>
      <c r="AU8" s="1074"/>
      <c r="AV8" s="1074">
        <v>8</v>
      </c>
      <c r="AW8" s="1074">
        <v>57</v>
      </c>
      <c r="AX8" s="1272">
        <f>AV8/AW8</f>
        <v>0.14035087719298245</v>
      </c>
      <c r="AY8" s="1074"/>
      <c r="AZ8" s="1074"/>
      <c r="BA8" s="1074"/>
      <c r="BB8" s="1074"/>
      <c r="BC8" s="1074"/>
      <c r="BD8" s="1074"/>
      <c r="BE8" s="1074"/>
      <c r="BF8" s="1074"/>
      <c r="BG8" s="1074"/>
      <c r="BH8" s="1074">
        <v>16</v>
      </c>
      <c r="BI8" s="1074">
        <v>77</v>
      </c>
      <c r="BJ8" s="1272">
        <f>BH8/BI8</f>
        <v>0.20779220779220781</v>
      </c>
      <c r="BK8" s="1074">
        <f>AV8+BH8</f>
        <v>24</v>
      </c>
      <c r="BL8" s="1074">
        <v>77</v>
      </c>
      <c r="BM8" s="1272">
        <f>BK8/BL8</f>
        <v>0.31168831168831168</v>
      </c>
      <c r="BN8" s="1074">
        <f>BK8+AJ8</f>
        <v>65</v>
      </c>
      <c r="BO8" s="1074">
        <v>77</v>
      </c>
      <c r="BP8" s="1272">
        <f>BN8/BO8</f>
        <v>0.8441558441558441</v>
      </c>
      <c r="BQ8" s="1633">
        <v>0.41899999999999998</v>
      </c>
      <c r="BR8" s="1421">
        <v>0.84</v>
      </c>
      <c r="BS8" s="1627">
        <v>1</v>
      </c>
      <c r="BT8" s="2054"/>
      <c r="BU8" s="1635"/>
      <c r="BV8" s="109">
        <v>45</v>
      </c>
      <c r="BW8" s="421" t="s">
        <v>286</v>
      </c>
      <c r="BX8" s="116">
        <v>0.5</v>
      </c>
      <c r="BY8" s="117">
        <v>0.125</v>
      </c>
      <c r="BZ8" s="117">
        <v>0.125</v>
      </c>
      <c r="CA8" s="425" t="s">
        <v>528</v>
      </c>
      <c r="CB8" s="402" t="s">
        <v>527</v>
      </c>
      <c r="CC8" s="117">
        <v>0.125</v>
      </c>
      <c r="CD8" s="117">
        <v>0.125</v>
      </c>
      <c r="CE8" s="425" t="s">
        <v>528</v>
      </c>
      <c r="CF8" s="402" t="s">
        <v>527</v>
      </c>
      <c r="CG8" s="117">
        <v>0.125</v>
      </c>
      <c r="CH8" s="117">
        <v>0.125</v>
      </c>
      <c r="CI8" s="425" t="s">
        <v>528</v>
      </c>
      <c r="CJ8" s="639" t="s">
        <v>527</v>
      </c>
      <c r="CK8" s="117">
        <v>0.125</v>
      </c>
      <c r="CL8" s="117">
        <v>0.125</v>
      </c>
      <c r="CM8" s="425" t="s">
        <v>528</v>
      </c>
      <c r="CN8" s="781" t="s">
        <v>527</v>
      </c>
      <c r="CO8" s="1159"/>
      <c r="CP8" s="1917"/>
    </row>
    <row r="9" spans="1:94" ht="38.1" customHeight="1" x14ac:dyDescent="0.25">
      <c r="A9" s="232"/>
      <c r="B9" s="1659"/>
      <c r="C9" s="1163"/>
      <c r="D9" s="1162"/>
      <c r="E9" s="1159"/>
      <c r="F9" s="1159"/>
      <c r="G9" s="1159"/>
      <c r="H9" s="1159"/>
      <c r="I9" s="1159"/>
      <c r="J9" s="1159"/>
      <c r="K9" s="1593"/>
      <c r="L9" s="1634"/>
      <c r="M9" s="1074"/>
      <c r="N9" s="1074"/>
      <c r="O9" s="1074"/>
      <c r="P9" s="1074"/>
      <c r="Q9" s="1074"/>
      <c r="R9" s="1074"/>
      <c r="S9" s="1074"/>
      <c r="T9" s="1074"/>
      <c r="U9" s="1074"/>
      <c r="V9" s="1074"/>
      <c r="W9" s="1272"/>
      <c r="X9" s="1074"/>
      <c r="Y9" s="1074"/>
      <c r="Z9" s="1074"/>
      <c r="AA9" s="1074"/>
      <c r="AB9" s="1074"/>
      <c r="AC9" s="1074"/>
      <c r="AD9" s="1074"/>
      <c r="AE9" s="1074"/>
      <c r="AF9" s="1074"/>
      <c r="AG9" s="1074"/>
      <c r="AH9" s="1074"/>
      <c r="AI9" s="1272"/>
      <c r="AJ9" s="1074"/>
      <c r="AK9" s="1074"/>
      <c r="AL9" s="1272"/>
      <c r="AM9" s="1074"/>
      <c r="AN9" s="1074"/>
      <c r="AO9" s="1074"/>
      <c r="AP9" s="1074"/>
      <c r="AQ9" s="1074"/>
      <c r="AR9" s="1074"/>
      <c r="AS9" s="1074"/>
      <c r="AT9" s="1074"/>
      <c r="AU9" s="1074"/>
      <c r="AV9" s="1074"/>
      <c r="AW9" s="1074"/>
      <c r="AX9" s="1272"/>
      <c r="AY9" s="1074"/>
      <c r="AZ9" s="1074"/>
      <c r="BA9" s="1074"/>
      <c r="BB9" s="1074"/>
      <c r="BC9" s="1074"/>
      <c r="BD9" s="1074"/>
      <c r="BE9" s="1074"/>
      <c r="BF9" s="1074"/>
      <c r="BG9" s="1074"/>
      <c r="BH9" s="1074"/>
      <c r="BI9" s="1074"/>
      <c r="BJ9" s="1272"/>
      <c r="BK9" s="1074"/>
      <c r="BL9" s="1074"/>
      <c r="BM9" s="1272"/>
      <c r="BN9" s="1074"/>
      <c r="BO9" s="1074"/>
      <c r="BP9" s="1272"/>
      <c r="BQ9" s="1634"/>
      <c r="BR9" s="1074"/>
      <c r="BS9" s="1635"/>
      <c r="BT9" s="2054"/>
      <c r="BU9" s="1635"/>
      <c r="BV9" s="109">
        <v>46</v>
      </c>
      <c r="BW9" s="421" t="s">
        <v>287</v>
      </c>
      <c r="BX9" s="116">
        <v>0.5</v>
      </c>
      <c r="BY9" s="117">
        <v>0.125</v>
      </c>
      <c r="BZ9" s="117">
        <v>0.125</v>
      </c>
      <c r="CA9" s="425" t="s">
        <v>528</v>
      </c>
      <c r="CB9" s="402" t="s">
        <v>527</v>
      </c>
      <c r="CC9" s="117">
        <v>0.125</v>
      </c>
      <c r="CD9" s="117">
        <v>0.125</v>
      </c>
      <c r="CE9" s="425" t="s">
        <v>528</v>
      </c>
      <c r="CF9" s="402" t="s">
        <v>527</v>
      </c>
      <c r="CG9" s="117">
        <v>0.125</v>
      </c>
      <c r="CH9" s="117">
        <v>0.125</v>
      </c>
      <c r="CI9" s="425" t="s">
        <v>528</v>
      </c>
      <c r="CJ9" s="639" t="s">
        <v>527</v>
      </c>
      <c r="CK9" s="117">
        <v>0.125</v>
      </c>
      <c r="CL9" s="117">
        <v>0.125</v>
      </c>
      <c r="CM9" s="425" t="s">
        <v>528</v>
      </c>
      <c r="CN9" s="781" t="s">
        <v>527</v>
      </c>
      <c r="CO9" s="1159"/>
      <c r="CP9" s="1917"/>
    </row>
    <row r="10" spans="1:94" ht="72" x14ac:dyDescent="0.25">
      <c r="A10" s="232"/>
      <c r="B10" s="1659"/>
      <c r="C10" s="1163"/>
      <c r="D10" s="1162">
        <v>20</v>
      </c>
      <c r="E10" s="1166" t="s">
        <v>453</v>
      </c>
      <c r="F10" s="1159" t="s">
        <v>288</v>
      </c>
      <c r="G10" s="1159" t="s">
        <v>289</v>
      </c>
      <c r="H10" s="1159" t="s">
        <v>29</v>
      </c>
      <c r="I10" s="1167" t="s">
        <v>452</v>
      </c>
      <c r="J10" s="1159">
        <v>2018</v>
      </c>
      <c r="K10" s="1636">
        <v>0.9</v>
      </c>
      <c r="L10" s="1590">
        <v>6</v>
      </c>
      <c r="M10" s="1419">
        <v>6</v>
      </c>
      <c r="N10" s="1421">
        <f>L10/M10</f>
        <v>1</v>
      </c>
      <c r="O10" s="1419">
        <v>4</v>
      </c>
      <c r="P10" s="1419">
        <v>5</v>
      </c>
      <c r="Q10" s="1421">
        <f>O10/P10</f>
        <v>0.8</v>
      </c>
      <c r="R10" s="1419">
        <v>5</v>
      </c>
      <c r="S10" s="1419">
        <v>5</v>
      </c>
      <c r="T10" s="1421">
        <f>R10/S10</f>
        <v>1</v>
      </c>
      <c r="U10" s="1419">
        <f>L10+O10+R10</f>
        <v>15</v>
      </c>
      <c r="V10" s="1419">
        <f>M10+P10+S10</f>
        <v>16</v>
      </c>
      <c r="W10" s="1421">
        <f>U10/V10</f>
        <v>0.9375</v>
      </c>
      <c r="X10" s="1419">
        <v>13</v>
      </c>
      <c r="Y10" s="1419">
        <v>13</v>
      </c>
      <c r="Z10" s="1421">
        <f>X10/Y10</f>
        <v>1</v>
      </c>
      <c r="AA10" s="1419">
        <v>10</v>
      </c>
      <c r="AB10" s="1419">
        <v>10</v>
      </c>
      <c r="AC10" s="1421">
        <f>AA10/AB10</f>
        <v>1</v>
      </c>
      <c r="AD10" s="1419">
        <v>9</v>
      </c>
      <c r="AE10" s="1419">
        <v>9</v>
      </c>
      <c r="AF10" s="1421">
        <f>AD10/AE10</f>
        <v>1</v>
      </c>
      <c r="AG10" s="1419">
        <f>X10+AA10+AD10</f>
        <v>32</v>
      </c>
      <c r="AH10" s="1419">
        <f>Y10+AB10+AE10</f>
        <v>32</v>
      </c>
      <c r="AI10" s="1421">
        <f>AG10/AH10</f>
        <v>1</v>
      </c>
      <c r="AJ10" s="1419">
        <f>AG10+U10</f>
        <v>47</v>
      </c>
      <c r="AK10" s="1419">
        <f>AH10+V10</f>
        <v>48</v>
      </c>
      <c r="AL10" s="1421">
        <f>AJ10/AK10</f>
        <v>0.97916666666666663</v>
      </c>
      <c r="AM10" s="1629">
        <v>8</v>
      </c>
      <c r="AN10" s="1419">
        <v>8</v>
      </c>
      <c r="AO10" s="1421">
        <f>AM10/AN10</f>
        <v>1</v>
      </c>
      <c r="AP10" s="1629">
        <v>6</v>
      </c>
      <c r="AQ10" s="1419">
        <v>6</v>
      </c>
      <c r="AR10" s="1421">
        <f>AP10/AQ10</f>
        <v>1</v>
      </c>
      <c r="AS10" s="1629">
        <v>11</v>
      </c>
      <c r="AT10" s="1419">
        <v>11</v>
      </c>
      <c r="AU10" s="1421">
        <f>AS10/AT10</f>
        <v>1</v>
      </c>
      <c r="AV10" s="1419">
        <f>AM10+AP10+AS10</f>
        <v>25</v>
      </c>
      <c r="AW10" s="1419">
        <f>AN10+AQ10+AT10</f>
        <v>25</v>
      </c>
      <c r="AX10" s="1421">
        <f>AV10/AW10</f>
        <v>1</v>
      </c>
      <c r="AY10" s="1629">
        <v>5</v>
      </c>
      <c r="AZ10" s="1419">
        <v>5</v>
      </c>
      <c r="BA10" s="1421">
        <f>AY10/AZ10</f>
        <v>1</v>
      </c>
      <c r="BB10" s="1629">
        <v>4</v>
      </c>
      <c r="BC10" s="1419">
        <v>4</v>
      </c>
      <c r="BD10" s="1421">
        <f>BB10/BC10</f>
        <v>1</v>
      </c>
      <c r="BE10" s="1629">
        <v>10</v>
      </c>
      <c r="BF10" s="1419">
        <v>10</v>
      </c>
      <c r="BG10" s="1421">
        <f>BE10/BF10</f>
        <v>1</v>
      </c>
      <c r="BH10" s="1419">
        <f>AY10+BB10+BE10</f>
        <v>19</v>
      </c>
      <c r="BI10" s="1419">
        <f>AZ10+BC10+BF10</f>
        <v>19</v>
      </c>
      <c r="BJ10" s="1421">
        <f>BH10/BI10</f>
        <v>1</v>
      </c>
      <c r="BK10" s="1419">
        <f>AV10</f>
        <v>25</v>
      </c>
      <c r="BL10" s="1419">
        <f>AW10</f>
        <v>25</v>
      </c>
      <c r="BM10" s="2060">
        <f>BK10/BL10</f>
        <v>1</v>
      </c>
      <c r="BN10" s="1419">
        <f>BK10+AJ10</f>
        <v>72</v>
      </c>
      <c r="BO10" s="1419">
        <f>BL10+AK10</f>
        <v>73</v>
      </c>
      <c r="BP10" s="2060">
        <f>BN10/BO10</f>
        <v>0.98630136986301364</v>
      </c>
      <c r="BQ10" s="1425">
        <v>0.9</v>
      </c>
      <c r="BR10" s="1421">
        <v>0.99</v>
      </c>
      <c r="BS10" s="1627">
        <v>1</v>
      </c>
      <c r="BT10" s="2059"/>
      <c r="BU10" s="1627"/>
      <c r="BV10" s="109">
        <v>47</v>
      </c>
      <c r="BW10" s="421" t="s">
        <v>290</v>
      </c>
      <c r="BX10" s="116">
        <v>0.5</v>
      </c>
      <c r="BY10" s="117">
        <v>0.125</v>
      </c>
      <c r="BZ10" s="117">
        <v>0.125</v>
      </c>
      <c r="CA10" s="425" t="s">
        <v>529</v>
      </c>
      <c r="CB10" s="115" t="s">
        <v>298</v>
      </c>
      <c r="CC10" s="117">
        <v>0.125</v>
      </c>
      <c r="CD10" s="117">
        <v>0.125</v>
      </c>
      <c r="CE10" s="425" t="s">
        <v>529</v>
      </c>
      <c r="CF10" s="115" t="s">
        <v>298</v>
      </c>
      <c r="CG10" s="117">
        <v>0.125</v>
      </c>
      <c r="CH10" s="117">
        <v>0.125</v>
      </c>
      <c r="CI10" s="425" t="s">
        <v>529</v>
      </c>
      <c r="CJ10" s="115" t="s">
        <v>298</v>
      </c>
      <c r="CK10" s="117">
        <v>0.125</v>
      </c>
      <c r="CL10" s="117">
        <v>0.125</v>
      </c>
      <c r="CM10" s="425" t="s">
        <v>529</v>
      </c>
      <c r="CN10" s="115" t="s">
        <v>298</v>
      </c>
      <c r="CO10" s="1159"/>
      <c r="CP10" s="1917"/>
    </row>
    <row r="11" spans="1:94" ht="72" x14ac:dyDescent="0.25">
      <c r="A11" s="232"/>
      <c r="B11" s="1659"/>
      <c r="C11" s="1163"/>
      <c r="D11" s="1162"/>
      <c r="E11" s="1166"/>
      <c r="F11" s="1159"/>
      <c r="G11" s="1159"/>
      <c r="H11" s="1159"/>
      <c r="I11" s="1167"/>
      <c r="J11" s="1159"/>
      <c r="K11" s="1636"/>
      <c r="L11" s="1590"/>
      <c r="M11" s="1419"/>
      <c r="N11" s="1421"/>
      <c r="O11" s="1419"/>
      <c r="P11" s="1419"/>
      <c r="Q11" s="1421"/>
      <c r="R11" s="1419"/>
      <c r="S11" s="1419"/>
      <c r="T11" s="1421"/>
      <c r="U11" s="1419"/>
      <c r="V11" s="1419"/>
      <c r="W11" s="1421"/>
      <c r="X11" s="1419"/>
      <c r="Y11" s="1419"/>
      <c r="Z11" s="1421"/>
      <c r="AA11" s="1419"/>
      <c r="AB11" s="1419"/>
      <c r="AC11" s="1421"/>
      <c r="AD11" s="1419"/>
      <c r="AE11" s="1419"/>
      <c r="AF11" s="1421"/>
      <c r="AG11" s="1419"/>
      <c r="AH11" s="1419"/>
      <c r="AI11" s="1421"/>
      <c r="AJ11" s="1419"/>
      <c r="AK11" s="1419"/>
      <c r="AL11" s="1421"/>
      <c r="AM11" s="1629"/>
      <c r="AN11" s="1419"/>
      <c r="AO11" s="1421"/>
      <c r="AP11" s="1629"/>
      <c r="AQ11" s="1419"/>
      <c r="AR11" s="1421"/>
      <c r="AS11" s="1629"/>
      <c r="AT11" s="1419"/>
      <c r="AU11" s="1421"/>
      <c r="AV11" s="1419"/>
      <c r="AW11" s="1419"/>
      <c r="AX11" s="1421"/>
      <c r="AY11" s="1629"/>
      <c r="AZ11" s="1419"/>
      <c r="BA11" s="1421"/>
      <c r="BB11" s="1629"/>
      <c r="BC11" s="1419"/>
      <c r="BD11" s="1421"/>
      <c r="BE11" s="1629"/>
      <c r="BF11" s="1419"/>
      <c r="BG11" s="1421"/>
      <c r="BH11" s="1419"/>
      <c r="BI11" s="1419"/>
      <c r="BJ11" s="1421"/>
      <c r="BK11" s="1419"/>
      <c r="BL11" s="1419"/>
      <c r="BM11" s="2060"/>
      <c r="BN11" s="1419"/>
      <c r="BO11" s="1419"/>
      <c r="BP11" s="2060"/>
      <c r="BQ11" s="1425"/>
      <c r="BR11" s="1421"/>
      <c r="BS11" s="1627"/>
      <c r="BT11" s="2059"/>
      <c r="BU11" s="1627"/>
      <c r="BV11" s="109">
        <v>48</v>
      </c>
      <c r="BW11" s="421" t="s">
        <v>291</v>
      </c>
      <c r="BX11" s="116">
        <v>0.5</v>
      </c>
      <c r="BY11" s="117">
        <v>0.125</v>
      </c>
      <c r="BZ11" s="117">
        <v>0.125</v>
      </c>
      <c r="CA11" s="425" t="s">
        <v>529</v>
      </c>
      <c r="CB11" s="115" t="s">
        <v>298</v>
      </c>
      <c r="CC11" s="117">
        <v>0.125</v>
      </c>
      <c r="CD11" s="117">
        <v>0.125</v>
      </c>
      <c r="CE11" s="425" t="s">
        <v>529</v>
      </c>
      <c r="CF11" s="115" t="s">
        <v>298</v>
      </c>
      <c r="CG11" s="117">
        <v>0.125</v>
      </c>
      <c r="CH11" s="117">
        <v>0.125</v>
      </c>
      <c r="CI11" s="425" t="s">
        <v>529</v>
      </c>
      <c r="CJ11" s="115" t="s">
        <v>298</v>
      </c>
      <c r="CK11" s="117">
        <v>0.125</v>
      </c>
      <c r="CL11" s="117">
        <v>0.125</v>
      </c>
      <c r="CM11" s="425" t="s">
        <v>529</v>
      </c>
      <c r="CN11" s="115" t="s">
        <v>298</v>
      </c>
      <c r="CO11" s="1159"/>
      <c r="CP11" s="1917"/>
    </row>
    <row r="12" spans="1:94" ht="63.75" x14ac:dyDescent="0.25">
      <c r="A12" s="232"/>
      <c r="B12" s="1659"/>
      <c r="C12" s="1163"/>
      <c r="D12" s="1162">
        <v>21</v>
      </c>
      <c r="E12" s="1163" t="s">
        <v>455</v>
      </c>
      <c r="F12" s="1163" t="s">
        <v>35</v>
      </c>
      <c r="G12" s="1163" t="s">
        <v>36</v>
      </c>
      <c r="H12" s="1192" t="s">
        <v>279</v>
      </c>
      <c r="I12" s="1175" t="s">
        <v>454</v>
      </c>
      <c r="J12" s="1194">
        <v>2018</v>
      </c>
      <c r="K12" s="1625">
        <v>0.17699999999999999</v>
      </c>
      <c r="L12" s="1626">
        <v>9</v>
      </c>
      <c r="M12" s="1613">
        <v>16</v>
      </c>
      <c r="N12" s="1623">
        <f>L12/M12</f>
        <v>0.5625</v>
      </c>
      <c r="O12" s="1613">
        <v>10</v>
      </c>
      <c r="P12" s="1613">
        <v>19</v>
      </c>
      <c r="Q12" s="1623">
        <f>O12/P12</f>
        <v>0.52631578947368418</v>
      </c>
      <c r="R12" s="1613">
        <v>3</v>
      </c>
      <c r="S12" s="1613">
        <v>14</v>
      </c>
      <c r="T12" s="1623">
        <f>R12/S12</f>
        <v>0.21428571428571427</v>
      </c>
      <c r="U12" s="1613">
        <f>L12+O12+R12</f>
        <v>22</v>
      </c>
      <c r="V12" s="1613">
        <f>M12+P12+S12</f>
        <v>49</v>
      </c>
      <c r="W12" s="1623">
        <f>U12/V12</f>
        <v>0.44897959183673469</v>
      </c>
      <c r="X12" s="1613">
        <v>4</v>
      </c>
      <c r="Y12" s="1613">
        <v>10</v>
      </c>
      <c r="Z12" s="1623">
        <f>X12/Y12</f>
        <v>0.4</v>
      </c>
      <c r="AA12" s="1613">
        <v>6</v>
      </c>
      <c r="AB12" s="1613">
        <v>9</v>
      </c>
      <c r="AC12" s="1623">
        <f>AA12/AB12</f>
        <v>0.66666666666666663</v>
      </c>
      <c r="AD12" s="1613">
        <v>5</v>
      </c>
      <c r="AE12" s="1613">
        <v>7</v>
      </c>
      <c r="AF12" s="1623">
        <f>AD12/AE12</f>
        <v>0.7142857142857143</v>
      </c>
      <c r="AG12" s="1613">
        <f>X12+AA12+AD12</f>
        <v>15</v>
      </c>
      <c r="AH12" s="1613">
        <f>Y12+AB12+AE12</f>
        <v>26</v>
      </c>
      <c r="AI12" s="1623">
        <f>AG12/AH12</f>
        <v>0.57692307692307687</v>
      </c>
      <c r="AJ12" s="1613">
        <f>AG12+U12</f>
        <v>37</v>
      </c>
      <c r="AK12" s="1613">
        <f>AH12+V12</f>
        <v>75</v>
      </c>
      <c r="AL12" s="1623">
        <f>AJ12/AK12</f>
        <v>0.49333333333333335</v>
      </c>
      <c r="AM12" s="1613">
        <v>1</v>
      </c>
      <c r="AN12" s="1614">
        <v>2</v>
      </c>
      <c r="AO12" s="1607">
        <f>AM12/AN12</f>
        <v>0.5</v>
      </c>
      <c r="AP12" s="1613">
        <v>2</v>
      </c>
      <c r="AQ12" s="1614">
        <v>5</v>
      </c>
      <c r="AR12" s="1607">
        <f>AP12/AQ12</f>
        <v>0.4</v>
      </c>
      <c r="AS12" s="1613">
        <v>2</v>
      </c>
      <c r="AT12" s="1614">
        <v>6</v>
      </c>
      <c r="AU12" s="1607">
        <f>AS12/AT12</f>
        <v>0.33333333333333331</v>
      </c>
      <c r="AV12" s="1614">
        <f>AM12+AP12+AS12</f>
        <v>5</v>
      </c>
      <c r="AW12" s="1614">
        <f>AN12+AQ12+AT12</f>
        <v>13</v>
      </c>
      <c r="AX12" s="1607">
        <f>AV12/AW12</f>
        <v>0.38461538461538464</v>
      </c>
      <c r="AY12" s="1613">
        <v>3</v>
      </c>
      <c r="AZ12" s="1614">
        <v>10</v>
      </c>
      <c r="BA12" s="1607">
        <f>AY12/AZ12</f>
        <v>0.3</v>
      </c>
      <c r="BB12" s="1613">
        <v>2</v>
      </c>
      <c r="BC12" s="1614">
        <v>7</v>
      </c>
      <c r="BD12" s="1607">
        <f>BB12/BC12</f>
        <v>0.2857142857142857</v>
      </c>
      <c r="BE12" s="1613">
        <v>2</v>
      </c>
      <c r="BF12" s="1614">
        <v>7</v>
      </c>
      <c r="BG12" s="1607">
        <f>BE12/BF12</f>
        <v>0.2857142857142857</v>
      </c>
      <c r="BH12" s="1614">
        <f>AY12+BB12+BE12</f>
        <v>7</v>
      </c>
      <c r="BI12" s="1614">
        <f>AZ12+BC12+BF12</f>
        <v>24</v>
      </c>
      <c r="BJ12" s="1607">
        <f>BH12/BI12</f>
        <v>0.29166666666666669</v>
      </c>
      <c r="BK12" s="1614">
        <f>AV12+BH12</f>
        <v>12</v>
      </c>
      <c r="BL12" s="1614">
        <f>AW12+BI12</f>
        <v>37</v>
      </c>
      <c r="BM12" s="2056">
        <f>BK12/BL12</f>
        <v>0.32432432432432434</v>
      </c>
      <c r="BN12" s="1614">
        <f>BK12+AJ12</f>
        <v>49</v>
      </c>
      <c r="BO12" s="1614">
        <f>BL12+AK12</f>
        <v>112</v>
      </c>
      <c r="BP12" s="2056">
        <f>BN12/BO12</f>
        <v>0.4375</v>
      </c>
      <c r="BQ12" s="1604">
        <v>0.17699999999999999</v>
      </c>
      <c r="BR12" s="1607">
        <f>BP12</f>
        <v>0.4375</v>
      </c>
      <c r="BS12" s="1610">
        <v>1</v>
      </c>
      <c r="BT12" s="2055"/>
      <c r="BU12" s="2036"/>
      <c r="BV12" s="109">
        <v>49</v>
      </c>
      <c r="BW12" s="422" t="s">
        <v>57</v>
      </c>
      <c r="BX12" s="146">
        <v>0.25</v>
      </c>
      <c r="BY12" s="147">
        <v>6.25E-2</v>
      </c>
      <c r="BZ12" s="147">
        <v>6.25E-2</v>
      </c>
      <c r="CA12" s="147" t="s">
        <v>530</v>
      </c>
      <c r="CB12" s="402" t="s">
        <v>61</v>
      </c>
      <c r="CC12" s="147">
        <v>6.25E-2</v>
      </c>
      <c r="CD12" s="147">
        <v>6.25E-2</v>
      </c>
      <c r="CE12" s="147" t="s">
        <v>530</v>
      </c>
      <c r="CF12" s="402" t="s">
        <v>61</v>
      </c>
      <c r="CG12" s="147">
        <v>6.25E-2</v>
      </c>
      <c r="CH12" s="147">
        <v>6.25E-2</v>
      </c>
      <c r="CI12" s="147" t="s">
        <v>530</v>
      </c>
      <c r="CJ12" s="639" t="s">
        <v>61</v>
      </c>
      <c r="CK12" s="147">
        <v>6.25E-2</v>
      </c>
      <c r="CL12" s="147">
        <v>6.25E-2</v>
      </c>
      <c r="CM12" s="147" t="s">
        <v>530</v>
      </c>
      <c r="CN12" s="781" t="s">
        <v>61</v>
      </c>
      <c r="CO12" s="1159"/>
      <c r="CP12" s="1917"/>
    </row>
    <row r="13" spans="1:94" ht="25.5" x14ac:dyDescent="0.25">
      <c r="A13" s="232"/>
      <c r="B13" s="1659"/>
      <c r="C13" s="1163"/>
      <c r="D13" s="1162"/>
      <c r="E13" s="1163"/>
      <c r="F13" s="1163"/>
      <c r="G13" s="1163"/>
      <c r="H13" s="1192"/>
      <c r="I13" s="1193"/>
      <c r="J13" s="1194"/>
      <c r="K13" s="1625"/>
      <c r="L13" s="1626"/>
      <c r="M13" s="1613"/>
      <c r="N13" s="1623"/>
      <c r="O13" s="1613"/>
      <c r="P13" s="1613"/>
      <c r="Q13" s="1623"/>
      <c r="R13" s="1613"/>
      <c r="S13" s="1613"/>
      <c r="T13" s="1623"/>
      <c r="U13" s="1613"/>
      <c r="V13" s="1613"/>
      <c r="W13" s="1623"/>
      <c r="X13" s="1613"/>
      <c r="Y13" s="1613"/>
      <c r="Z13" s="1623"/>
      <c r="AA13" s="1613"/>
      <c r="AB13" s="1613"/>
      <c r="AC13" s="1623"/>
      <c r="AD13" s="1613"/>
      <c r="AE13" s="1613"/>
      <c r="AF13" s="1623"/>
      <c r="AG13" s="1613"/>
      <c r="AH13" s="1613"/>
      <c r="AI13" s="1623"/>
      <c r="AJ13" s="1613"/>
      <c r="AK13" s="1613"/>
      <c r="AL13" s="1623"/>
      <c r="AM13" s="1613"/>
      <c r="AN13" s="1615"/>
      <c r="AO13" s="1608"/>
      <c r="AP13" s="1613"/>
      <c r="AQ13" s="1615"/>
      <c r="AR13" s="1608"/>
      <c r="AS13" s="1613"/>
      <c r="AT13" s="1615"/>
      <c r="AU13" s="1608"/>
      <c r="AV13" s="1615"/>
      <c r="AW13" s="1615"/>
      <c r="AX13" s="1608"/>
      <c r="AY13" s="1613"/>
      <c r="AZ13" s="1615"/>
      <c r="BA13" s="1608"/>
      <c r="BB13" s="1613"/>
      <c r="BC13" s="1615"/>
      <c r="BD13" s="1608"/>
      <c r="BE13" s="1613"/>
      <c r="BF13" s="1615"/>
      <c r="BG13" s="1608"/>
      <c r="BH13" s="1615"/>
      <c r="BI13" s="1615"/>
      <c r="BJ13" s="1608"/>
      <c r="BK13" s="1615"/>
      <c r="BL13" s="1615"/>
      <c r="BM13" s="2057"/>
      <c r="BN13" s="1615"/>
      <c r="BO13" s="1615"/>
      <c r="BP13" s="2057"/>
      <c r="BQ13" s="1605"/>
      <c r="BR13" s="1608"/>
      <c r="BS13" s="1611"/>
      <c r="BT13" s="2055"/>
      <c r="BU13" s="2036"/>
      <c r="BV13" s="109">
        <v>50</v>
      </c>
      <c r="BW13" s="422" t="s">
        <v>60</v>
      </c>
      <c r="BX13" s="146">
        <v>0.25</v>
      </c>
      <c r="BY13" s="147">
        <v>6.25E-2</v>
      </c>
      <c r="BZ13" s="147">
        <v>6.25E-2</v>
      </c>
      <c r="CA13" s="147" t="s">
        <v>531</v>
      </c>
      <c r="CB13" s="402" t="s">
        <v>63</v>
      </c>
      <c r="CC13" s="147">
        <v>6.25E-2</v>
      </c>
      <c r="CD13" s="147">
        <v>6.25E-2</v>
      </c>
      <c r="CE13" s="147" t="s">
        <v>531</v>
      </c>
      <c r="CF13" s="402" t="s">
        <v>63</v>
      </c>
      <c r="CG13" s="147">
        <v>6.25E-2</v>
      </c>
      <c r="CH13" s="147">
        <v>6.25E-2</v>
      </c>
      <c r="CI13" s="147" t="s">
        <v>531</v>
      </c>
      <c r="CJ13" s="639" t="s">
        <v>63</v>
      </c>
      <c r="CK13" s="147">
        <v>6.25E-2</v>
      </c>
      <c r="CL13" s="147">
        <v>6.25E-2</v>
      </c>
      <c r="CM13" s="147" t="s">
        <v>531</v>
      </c>
      <c r="CN13" s="781" t="s">
        <v>63</v>
      </c>
      <c r="CO13" s="1159"/>
      <c r="CP13" s="1917"/>
    </row>
    <row r="14" spans="1:94" ht="38.25" x14ac:dyDescent="0.25">
      <c r="A14" s="232"/>
      <c r="B14" s="1659"/>
      <c r="C14" s="1163"/>
      <c r="D14" s="1162"/>
      <c r="E14" s="1163"/>
      <c r="F14" s="1163"/>
      <c r="G14" s="1163"/>
      <c r="H14" s="1192"/>
      <c r="I14" s="1193"/>
      <c r="J14" s="1194"/>
      <c r="K14" s="1625"/>
      <c r="L14" s="1626"/>
      <c r="M14" s="1613"/>
      <c r="N14" s="1623"/>
      <c r="O14" s="1613"/>
      <c r="P14" s="1613"/>
      <c r="Q14" s="1623"/>
      <c r="R14" s="1613"/>
      <c r="S14" s="1613"/>
      <c r="T14" s="1623"/>
      <c r="U14" s="1613"/>
      <c r="V14" s="1613"/>
      <c r="W14" s="1623"/>
      <c r="X14" s="1613"/>
      <c r="Y14" s="1613"/>
      <c r="Z14" s="1623"/>
      <c r="AA14" s="1613"/>
      <c r="AB14" s="1613"/>
      <c r="AC14" s="1623"/>
      <c r="AD14" s="1613"/>
      <c r="AE14" s="1613"/>
      <c r="AF14" s="1623"/>
      <c r="AG14" s="1613"/>
      <c r="AH14" s="1613"/>
      <c r="AI14" s="1623"/>
      <c r="AJ14" s="1613"/>
      <c r="AK14" s="1613"/>
      <c r="AL14" s="1623"/>
      <c r="AM14" s="1613"/>
      <c r="AN14" s="1615"/>
      <c r="AO14" s="1608"/>
      <c r="AP14" s="1613"/>
      <c r="AQ14" s="1615"/>
      <c r="AR14" s="1608"/>
      <c r="AS14" s="1613"/>
      <c r="AT14" s="1615"/>
      <c r="AU14" s="1608"/>
      <c r="AV14" s="1615"/>
      <c r="AW14" s="1615"/>
      <c r="AX14" s="1608"/>
      <c r="AY14" s="1613"/>
      <c r="AZ14" s="1615"/>
      <c r="BA14" s="1608"/>
      <c r="BB14" s="1613"/>
      <c r="BC14" s="1615"/>
      <c r="BD14" s="1608"/>
      <c r="BE14" s="1613"/>
      <c r="BF14" s="1615"/>
      <c r="BG14" s="1608"/>
      <c r="BH14" s="1615"/>
      <c r="BI14" s="1615"/>
      <c r="BJ14" s="1608"/>
      <c r="BK14" s="1615"/>
      <c r="BL14" s="1615"/>
      <c r="BM14" s="2057"/>
      <c r="BN14" s="1615"/>
      <c r="BO14" s="1615"/>
      <c r="BP14" s="2057"/>
      <c r="BQ14" s="1605"/>
      <c r="BR14" s="1608"/>
      <c r="BS14" s="1611"/>
      <c r="BT14" s="2055"/>
      <c r="BU14" s="2036"/>
      <c r="BV14" s="109">
        <v>51</v>
      </c>
      <c r="BW14" s="422" t="s">
        <v>58</v>
      </c>
      <c r="BX14" s="146">
        <v>0.25</v>
      </c>
      <c r="BY14" s="147">
        <v>6.25E-2</v>
      </c>
      <c r="BZ14" s="147">
        <v>6.25E-2</v>
      </c>
      <c r="CA14" s="147" t="s">
        <v>532</v>
      </c>
      <c r="CB14" s="402" t="s">
        <v>62</v>
      </c>
      <c r="CC14" s="147">
        <v>6.25E-2</v>
      </c>
      <c r="CD14" s="147">
        <v>6.25E-2</v>
      </c>
      <c r="CE14" s="147" t="s">
        <v>532</v>
      </c>
      <c r="CF14" s="402" t="s">
        <v>62</v>
      </c>
      <c r="CG14" s="147">
        <v>6.25E-2</v>
      </c>
      <c r="CH14" s="147">
        <v>6.25E-2</v>
      </c>
      <c r="CI14" s="147" t="s">
        <v>532</v>
      </c>
      <c r="CJ14" s="639" t="s">
        <v>62</v>
      </c>
      <c r="CK14" s="147">
        <v>6.25E-2</v>
      </c>
      <c r="CL14" s="147">
        <v>6.25E-2</v>
      </c>
      <c r="CM14" s="147" t="s">
        <v>532</v>
      </c>
      <c r="CN14" s="781" t="s">
        <v>62</v>
      </c>
      <c r="CO14" s="1159"/>
      <c r="CP14" s="1917"/>
    </row>
    <row r="15" spans="1:94" ht="63.75" x14ac:dyDescent="0.25">
      <c r="A15" s="232"/>
      <c r="B15" s="1659"/>
      <c r="C15" s="1163"/>
      <c r="D15" s="1162"/>
      <c r="E15" s="1163"/>
      <c r="F15" s="1163"/>
      <c r="G15" s="1163"/>
      <c r="H15" s="1192"/>
      <c r="I15" s="1193"/>
      <c r="J15" s="1194"/>
      <c r="K15" s="1625"/>
      <c r="L15" s="1626"/>
      <c r="M15" s="1613"/>
      <c r="N15" s="1623"/>
      <c r="O15" s="1613"/>
      <c r="P15" s="1613"/>
      <c r="Q15" s="1623"/>
      <c r="R15" s="1613"/>
      <c r="S15" s="1613"/>
      <c r="T15" s="1623"/>
      <c r="U15" s="1613"/>
      <c r="V15" s="1613"/>
      <c r="W15" s="1623"/>
      <c r="X15" s="1613"/>
      <c r="Y15" s="1613"/>
      <c r="Z15" s="1623"/>
      <c r="AA15" s="1613"/>
      <c r="AB15" s="1613"/>
      <c r="AC15" s="1623"/>
      <c r="AD15" s="1613"/>
      <c r="AE15" s="1613"/>
      <c r="AF15" s="1623"/>
      <c r="AG15" s="1613"/>
      <c r="AH15" s="1613"/>
      <c r="AI15" s="1623"/>
      <c r="AJ15" s="1613"/>
      <c r="AK15" s="1613"/>
      <c r="AL15" s="1623"/>
      <c r="AM15" s="1613"/>
      <c r="AN15" s="1616"/>
      <c r="AO15" s="1609"/>
      <c r="AP15" s="1613"/>
      <c r="AQ15" s="1616"/>
      <c r="AR15" s="1609"/>
      <c r="AS15" s="1613"/>
      <c r="AT15" s="1616"/>
      <c r="AU15" s="1609"/>
      <c r="AV15" s="1616"/>
      <c r="AW15" s="1616"/>
      <c r="AX15" s="1609"/>
      <c r="AY15" s="1613"/>
      <c r="AZ15" s="1616"/>
      <c r="BA15" s="1609"/>
      <c r="BB15" s="1613"/>
      <c r="BC15" s="1616"/>
      <c r="BD15" s="1609"/>
      <c r="BE15" s="1613"/>
      <c r="BF15" s="1616"/>
      <c r="BG15" s="1609"/>
      <c r="BH15" s="1616"/>
      <c r="BI15" s="1616"/>
      <c r="BJ15" s="1609"/>
      <c r="BK15" s="1616"/>
      <c r="BL15" s="1616"/>
      <c r="BM15" s="2058"/>
      <c r="BN15" s="1616"/>
      <c r="BO15" s="1616"/>
      <c r="BP15" s="2058"/>
      <c r="BQ15" s="1606"/>
      <c r="BR15" s="1609"/>
      <c r="BS15" s="1612"/>
      <c r="BT15" s="2055"/>
      <c r="BU15" s="2036"/>
      <c r="BV15" s="109">
        <v>52</v>
      </c>
      <c r="BW15" s="422" t="s">
        <v>59</v>
      </c>
      <c r="BX15" s="146">
        <v>0.25</v>
      </c>
      <c r="BY15" s="147">
        <v>6.25E-2</v>
      </c>
      <c r="BZ15" s="147">
        <v>6.25E-2</v>
      </c>
      <c r="CA15" s="147" t="s">
        <v>530</v>
      </c>
      <c r="CB15" s="402" t="s">
        <v>64</v>
      </c>
      <c r="CC15" s="147">
        <v>6.25E-2</v>
      </c>
      <c r="CD15" s="147">
        <v>6.25E-2</v>
      </c>
      <c r="CE15" s="147" t="s">
        <v>530</v>
      </c>
      <c r="CF15" s="402" t="s">
        <v>64</v>
      </c>
      <c r="CG15" s="147">
        <v>6.25E-2</v>
      </c>
      <c r="CH15" s="147">
        <v>6.25E-2</v>
      </c>
      <c r="CI15" s="147" t="s">
        <v>530</v>
      </c>
      <c r="CJ15" s="639" t="s">
        <v>64</v>
      </c>
      <c r="CK15" s="147">
        <v>6.25E-2</v>
      </c>
      <c r="CL15" s="147">
        <v>6.25E-2</v>
      </c>
      <c r="CM15" s="147" t="s">
        <v>530</v>
      </c>
      <c r="CN15" s="781" t="s">
        <v>64</v>
      </c>
      <c r="CO15" s="1159"/>
      <c r="CP15" s="1917"/>
    </row>
    <row r="16" spans="1:94" ht="36" x14ac:dyDescent="0.25">
      <c r="A16" s="232"/>
      <c r="B16" s="1659"/>
      <c r="C16" s="1163"/>
      <c r="D16" s="1162">
        <v>22</v>
      </c>
      <c r="E16" s="1163" t="s">
        <v>740</v>
      </c>
      <c r="F16" s="1159" t="s">
        <v>293</v>
      </c>
      <c r="G16" s="1159" t="s">
        <v>294</v>
      </c>
      <c r="H16" s="1159" t="s">
        <v>279</v>
      </c>
      <c r="I16" s="1164" t="s">
        <v>456</v>
      </c>
      <c r="J16" s="1159">
        <v>2018</v>
      </c>
      <c r="K16" s="1592">
        <v>8.4400000000000003E-2</v>
      </c>
      <c r="L16" s="1590">
        <v>9</v>
      </c>
      <c r="M16" s="1419">
        <v>2337</v>
      </c>
      <c r="N16" s="1591">
        <f>L16/M16</f>
        <v>3.8510911424903724E-3</v>
      </c>
      <c r="O16" s="1419">
        <v>28</v>
      </c>
      <c r="P16" s="1419">
        <v>2337</v>
      </c>
      <c r="Q16" s="1589">
        <f>O16/P16</f>
        <v>1.198117244330338E-2</v>
      </c>
      <c r="R16" s="1419">
        <v>11</v>
      </c>
      <c r="S16" s="1419">
        <v>2337</v>
      </c>
      <c r="T16" s="1421">
        <f>R16/S16</f>
        <v>4.7068891741548994E-3</v>
      </c>
      <c r="U16" s="1419">
        <f>L16+O16+R16</f>
        <v>48</v>
      </c>
      <c r="V16" s="1419">
        <v>2337</v>
      </c>
      <c r="W16" s="1589">
        <f>U16/V16</f>
        <v>2.0539152759948651E-2</v>
      </c>
      <c r="X16" s="1419">
        <v>20</v>
      </c>
      <c r="Y16" s="1419">
        <v>2337</v>
      </c>
      <c r="Z16" s="1589">
        <f>X16/Y16</f>
        <v>8.5579803166452723E-3</v>
      </c>
      <c r="AA16" s="1419">
        <v>14</v>
      </c>
      <c r="AB16" s="1419">
        <v>2337</v>
      </c>
      <c r="AC16" s="1589">
        <f>AA16/AB16</f>
        <v>5.9905862216516901E-3</v>
      </c>
      <c r="AD16" s="1419">
        <v>13</v>
      </c>
      <c r="AE16" s="1419">
        <v>2337</v>
      </c>
      <c r="AF16" s="1589">
        <f>AD16/AE16</f>
        <v>5.5626872058194268E-3</v>
      </c>
      <c r="AG16" s="1419">
        <f>X16+AA16+AD16</f>
        <v>47</v>
      </c>
      <c r="AH16" s="1419">
        <v>2337</v>
      </c>
      <c r="AI16" s="1286">
        <f>AG16/AH16</f>
        <v>2.0111253744116389E-2</v>
      </c>
      <c r="AJ16" s="1419">
        <f>AG16+U16</f>
        <v>95</v>
      </c>
      <c r="AK16" s="1419">
        <v>2337</v>
      </c>
      <c r="AL16" s="1286">
        <f>AJ16/AK16</f>
        <v>4.065040650406504E-2</v>
      </c>
      <c r="AM16" s="1419">
        <v>19</v>
      </c>
      <c r="AN16" s="1419">
        <v>2337</v>
      </c>
      <c r="AO16" s="1286">
        <f>AM16/AN16</f>
        <v>8.130081300813009E-3</v>
      </c>
      <c r="AP16" s="1419">
        <v>11</v>
      </c>
      <c r="AQ16" s="1419">
        <v>2337</v>
      </c>
      <c r="AR16" s="1286">
        <f>AP16/AQ16</f>
        <v>4.7068891741548994E-3</v>
      </c>
      <c r="AS16" s="1419">
        <v>18</v>
      </c>
      <c r="AT16" s="1419">
        <v>2337</v>
      </c>
      <c r="AU16" s="1286">
        <f>AS16/AT16</f>
        <v>7.7021822849807449E-3</v>
      </c>
      <c r="AV16" s="1419">
        <f>AM16+AP16+AS16</f>
        <v>48</v>
      </c>
      <c r="AW16" s="1419">
        <v>2337</v>
      </c>
      <c r="AX16" s="1286">
        <f>AV16/AW16</f>
        <v>2.0539152759948651E-2</v>
      </c>
      <c r="AY16" s="1419">
        <v>23</v>
      </c>
      <c r="AZ16" s="1419">
        <v>2337</v>
      </c>
      <c r="BA16" s="1286">
        <f>AY16/AZ16</f>
        <v>9.8416773641420621E-3</v>
      </c>
      <c r="BB16" s="1419">
        <v>13</v>
      </c>
      <c r="BC16" s="1419">
        <v>2337</v>
      </c>
      <c r="BD16" s="1286">
        <f>BB16/BC16</f>
        <v>5.5626872058194268E-3</v>
      </c>
      <c r="BE16" s="1419">
        <v>19</v>
      </c>
      <c r="BF16" s="1419">
        <v>2337</v>
      </c>
      <c r="BG16" s="1286">
        <f>BE16/BF16</f>
        <v>8.130081300813009E-3</v>
      </c>
      <c r="BH16" s="1419">
        <f>AY16+BB16+BE16</f>
        <v>55</v>
      </c>
      <c r="BI16" s="1419">
        <v>2337</v>
      </c>
      <c r="BJ16" s="1286">
        <f>BH16/BI16</f>
        <v>2.3534445870774499E-2</v>
      </c>
      <c r="BK16" s="1419">
        <f>AV16+BH16</f>
        <v>103</v>
      </c>
      <c r="BL16" s="1419">
        <v>2337</v>
      </c>
      <c r="BM16" s="1286">
        <f>BK16/BL16</f>
        <v>4.4073598630723146E-2</v>
      </c>
      <c r="BN16" s="1419">
        <f>BK16+AJ16</f>
        <v>198</v>
      </c>
      <c r="BO16" s="1419">
        <v>2337</v>
      </c>
      <c r="BP16" s="2066">
        <f>BN16/BO16</f>
        <v>8.4724005134788186E-2</v>
      </c>
      <c r="BQ16" s="1633">
        <v>8.4400000000000003E-2</v>
      </c>
      <c r="BR16" s="1591">
        <f>BP16</f>
        <v>8.4724005134788186E-2</v>
      </c>
      <c r="BS16" s="1948">
        <f>(BR16/BQ16)</f>
        <v>1.0038389233979643</v>
      </c>
      <c r="BT16" s="2054"/>
      <c r="BU16" s="1635"/>
      <c r="BV16" s="109">
        <v>53</v>
      </c>
      <c r="BW16" s="421" t="s">
        <v>296</v>
      </c>
      <c r="BX16" s="116">
        <v>0.5</v>
      </c>
      <c r="BY16" s="117">
        <v>0.125</v>
      </c>
      <c r="BZ16" s="117">
        <v>0</v>
      </c>
      <c r="CA16" s="117" t="s">
        <v>227</v>
      </c>
      <c r="CB16" s="402" t="s">
        <v>227</v>
      </c>
      <c r="CC16" s="117">
        <v>0.125</v>
      </c>
      <c r="CD16" s="117">
        <v>0</v>
      </c>
      <c r="CE16" s="117" t="s">
        <v>227</v>
      </c>
      <c r="CF16" s="402" t="s">
        <v>227</v>
      </c>
      <c r="CG16" s="117">
        <v>0.125</v>
      </c>
      <c r="CH16" s="117">
        <v>0</v>
      </c>
      <c r="CI16" s="117" t="s">
        <v>227</v>
      </c>
      <c r="CJ16" s="639" t="s">
        <v>227</v>
      </c>
      <c r="CK16" s="117">
        <v>0.125</v>
      </c>
      <c r="CL16" s="117">
        <v>0</v>
      </c>
      <c r="CM16" s="117" t="s">
        <v>227</v>
      </c>
      <c r="CN16" s="781" t="s">
        <v>227</v>
      </c>
      <c r="CO16" s="1159"/>
      <c r="CP16" s="1917"/>
    </row>
    <row r="17" spans="1:94" ht="24" x14ac:dyDescent="0.25">
      <c r="A17" s="232"/>
      <c r="B17" s="1659"/>
      <c r="C17" s="1163"/>
      <c r="D17" s="1162"/>
      <c r="E17" s="1163"/>
      <c r="F17" s="1159"/>
      <c r="G17" s="1159"/>
      <c r="H17" s="1159"/>
      <c r="I17" s="1164"/>
      <c r="J17" s="1159"/>
      <c r="K17" s="1593"/>
      <c r="L17" s="1590"/>
      <c r="M17" s="1419"/>
      <c r="N17" s="1591"/>
      <c r="O17" s="1419"/>
      <c r="P17" s="1419"/>
      <c r="Q17" s="1589"/>
      <c r="R17" s="1419"/>
      <c r="S17" s="1419"/>
      <c r="T17" s="1421"/>
      <c r="U17" s="1419"/>
      <c r="V17" s="1419"/>
      <c r="W17" s="1589"/>
      <c r="X17" s="1419"/>
      <c r="Y17" s="1419"/>
      <c r="Z17" s="1589"/>
      <c r="AA17" s="1419"/>
      <c r="AB17" s="1419"/>
      <c r="AC17" s="1589"/>
      <c r="AD17" s="1419"/>
      <c r="AE17" s="1419"/>
      <c r="AF17" s="1589"/>
      <c r="AG17" s="1074"/>
      <c r="AH17" s="1419"/>
      <c r="AI17" s="1286"/>
      <c r="AJ17" s="1074"/>
      <c r="AK17" s="1419"/>
      <c r="AL17" s="1286"/>
      <c r="AM17" s="1074"/>
      <c r="AN17" s="1419"/>
      <c r="AO17" s="1286"/>
      <c r="AP17" s="1074"/>
      <c r="AQ17" s="1419"/>
      <c r="AR17" s="1286"/>
      <c r="AS17" s="1074"/>
      <c r="AT17" s="1419"/>
      <c r="AU17" s="1286"/>
      <c r="AV17" s="1074"/>
      <c r="AW17" s="1419"/>
      <c r="AX17" s="1286"/>
      <c r="AY17" s="1074"/>
      <c r="AZ17" s="1419"/>
      <c r="BA17" s="1286"/>
      <c r="BB17" s="1074"/>
      <c r="BC17" s="1419"/>
      <c r="BD17" s="1286"/>
      <c r="BE17" s="1074"/>
      <c r="BF17" s="1419"/>
      <c r="BG17" s="1286"/>
      <c r="BH17" s="1074"/>
      <c r="BI17" s="1419"/>
      <c r="BJ17" s="1286"/>
      <c r="BK17" s="1074"/>
      <c r="BL17" s="1419"/>
      <c r="BM17" s="1286"/>
      <c r="BN17" s="1074"/>
      <c r="BO17" s="1419"/>
      <c r="BP17" s="2066"/>
      <c r="BQ17" s="1634"/>
      <c r="BR17" s="1074"/>
      <c r="BS17" s="1948"/>
      <c r="BT17" s="2054"/>
      <c r="BU17" s="1635"/>
      <c r="BV17" s="109">
        <v>54</v>
      </c>
      <c r="BW17" s="421" t="s">
        <v>295</v>
      </c>
      <c r="BX17" s="116">
        <v>0.5</v>
      </c>
      <c r="BY17" s="117">
        <v>0.125</v>
      </c>
      <c r="BZ17" s="117">
        <v>0</v>
      </c>
      <c r="CA17" s="117" t="s">
        <v>227</v>
      </c>
      <c r="CB17" s="402" t="s">
        <v>227</v>
      </c>
      <c r="CC17" s="117">
        <v>0.125</v>
      </c>
      <c r="CD17" s="117">
        <v>0</v>
      </c>
      <c r="CE17" s="117" t="s">
        <v>227</v>
      </c>
      <c r="CF17" s="402" t="s">
        <v>227</v>
      </c>
      <c r="CG17" s="117">
        <v>0.125</v>
      </c>
      <c r="CH17" s="117">
        <v>0</v>
      </c>
      <c r="CI17" s="117" t="s">
        <v>227</v>
      </c>
      <c r="CJ17" s="639" t="s">
        <v>227</v>
      </c>
      <c r="CK17" s="117">
        <v>0.125</v>
      </c>
      <c r="CL17" s="117">
        <v>0</v>
      </c>
      <c r="CM17" s="117" t="s">
        <v>227</v>
      </c>
      <c r="CN17" s="781" t="s">
        <v>227</v>
      </c>
      <c r="CO17" s="1159"/>
      <c r="CP17" s="1917"/>
    </row>
    <row r="18" spans="1:94" ht="60.75" thickBot="1" x14ac:dyDescent="0.3">
      <c r="A18" s="232"/>
      <c r="B18" s="1660"/>
      <c r="C18" s="1661"/>
      <c r="D18" s="119">
        <v>23</v>
      </c>
      <c r="E18" s="120" t="s">
        <v>299</v>
      </c>
      <c r="F18" s="120" t="s">
        <v>216</v>
      </c>
      <c r="G18" s="120" t="s">
        <v>566</v>
      </c>
      <c r="H18" s="121" t="s">
        <v>279</v>
      </c>
      <c r="I18" s="564">
        <v>0.9</v>
      </c>
      <c r="J18" s="122">
        <v>2018</v>
      </c>
      <c r="K18" s="475">
        <v>0.9</v>
      </c>
      <c r="L18" s="399">
        <v>0</v>
      </c>
      <c r="M18" s="397">
        <v>4</v>
      </c>
      <c r="N18" s="398">
        <v>0</v>
      </c>
      <c r="O18" s="397">
        <v>0</v>
      </c>
      <c r="P18" s="397">
        <v>3</v>
      </c>
      <c r="Q18" s="398">
        <v>0</v>
      </c>
      <c r="R18" s="397">
        <v>1</v>
      </c>
      <c r="S18" s="397">
        <v>4</v>
      </c>
      <c r="T18" s="398">
        <f>R18/S18</f>
        <v>0.25</v>
      </c>
      <c r="U18" s="397">
        <f>L18+O18+R18</f>
        <v>1</v>
      </c>
      <c r="V18" s="470">
        <f>M18+P18+S18</f>
        <v>11</v>
      </c>
      <c r="W18" s="398">
        <f>U18/V18</f>
        <v>9.0909090909090912E-2</v>
      </c>
      <c r="X18" s="397">
        <v>3</v>
      </c>
      <c r="Y18" s="397">
        <v>9</v>
      </c>
      <c r="Z18" s="471">
        <f>X18/Y18</f>
        <v>0.33333333333333331</v>
      </c>
      <c r="AA18" s="397">
        <v>4</v>
      </c>
      <c r="AB18" s="397">
        <v>5</v>
      </c>
      <c r="AC18" s="471">
        <f>AA18/AB18</f>
        <v>0.8</v>
      </c>
      <c r="AD18" s="397">
        <v>2</v>
      </c>
      <c r="AE18" s="397">
        <v>2</v>
      </c>
      <c r="AF18" s="471">
        <f>AD18/AE18</f>
        <v>1</v>
      </c>
      <c r="AG18" s="470">
        <f>X18+AA18+AD18</f>
        <v>9</v>
      </c>
      <c r="AH18" s="470">
        <f>Y18+AB18+AE18</f>
        <v>16</v>
      </c>
      <c r="AI18" s="471">
        <f>AG18/AH18</f>
        <v>0.5625</v>
      </c>
      <c r="AJ18" s="397">
        <f>AG18+U18</f>
        <v>10</v>
      </c>
      <c r="AK18" s="397">
        <f>AH18+V18</f>
        <v>27</v>
      </c>
      <c r="AL18" s="471">
        <f>AJ18/AK18</f>
        <v>0.37037037037037035</v>
      </c>
      <c r="AM18" s="792">
        <v>0</v>
      </c>
      <c r="AN18" s="790">
        <v>5</v>
      </c>
      <c r="AO18" s="794">
        <v>0</v>
      </c>
      <c r="AP18" s="790">
        <v>0</v>
      </c>
      <c r="AQ18" s="790">
        <v>4</v>
      </c>
      <c r="AR18" s="794">
        <v>0</v>
      </c>
      <c r="AS18" s="790">
        <v>0</v>
      </c>
      <c r="AT18" s="790">
        <v>10</v>
      </c>
      <c r="AU18" s="794">
        <f>AS18/AT18</f>
        <v>0</v>
      </c>
      <c r="AV18" s="790">
        <f>AM18+AP18+AS18</f>
        <v>0</v>
      </c>
      <c r="AW18" s="790">
        <f>AN18+AQ18+AT18</f>
        <v>19</v>
      </c>
      <c r="AX18" s="794">
        <f>AV18/AW18</f>
        <v>0</v>
      </c>
      <c r="AY18" s="790">
        <v>0</v>
      </c>
      <c r="AZ18" s="790">
        <v>2</v>
      </c>
      <c r="BA18" s="794">
        <f>AY18/AZ18</f>
        <v>0</v>
      </c>
      <c r="BB18" s="790">
        <v>1</v>
      </c>
      <c r="BC18" s="790">
        <v>1</v>
      </c>
      <c r="BD18" s="794">
        <f>BB18/BC18</f>
        <v>1</v>
      </c>
      <c r="BE18" s="790">
        <v>2</v>
      </c>
      <c r="BF18" s="790">
        <v>2</v>
      </c>
      <c r="BG18" s="794">
        <f>BE18/BF18</f>
        <v>1</v>
      </c>
      <c r="BH18" s="790">
        <v>0</v>
      </c>
      <c r="BI18" s="790">
        <v>3</v>
      </c>
      <c r="BJ18" s="794">
        <f>BH18/BI18</f>
        <v>0</v>
      </c>
      <c r="BK18" s="790">
        <f>BH18+AV18</f>
        <v>0</v>
      </c>
      <c r="BL18" s="790">
        <f>BI18+AW18</f>
        <v>22</v>
      </c>
      <c r="BM18" s="794">
        <f>BK18/BL18</f>
        <v>0</v>
      </c>
      <c r="BN18" s="695">
        <f>BK18+AJ18</f>
        <v>10</v>
      </c>
      <c r="BO18" s="695">
        <f>BL18+AK18</f>
        <v>49</v>
      </c>
      <c r="BP18" s="686">
        <f>BN18/BO18</f>
        <v>0.20408163265306123</v>
      </c>
      <c r="BQ18" s="476">
        <v>0.9</v>
      </c>
      <c r="BR18" s="398">
        <f>BP18</f>
        <v>0.20408163265306123</v>
      </c>
      <c r="BS18" s="418">
        <f>BR18/BQ18</f>
        <v>0.22675736961451248</v>
      </c>
      <c r="BT18" s="387"/>
      <c r="BU18" s="229"/>
      <c r="BV18" s="123">
        <v>55</v>
      </c>
      <c r="BW18" s="423" t="s">
        <v>297</v>
      </c>
      <c r="BX18" s="124">
        <v>1</v>
      </c>
      <c r="BY18" s="124">
        <v>0.25</v>
      </c>
      <c r="BZ18" s="124">
        <v>0</v>
      </c>
      <c r="CA18" s="124" t="s">
        <v>227</v>
      </c>
      <c r="CB18" s="405" t="s">
        <v>227</v>
      </c>
      <c r="CC18" s="124">
        <v>0.25</v>
      </c>
      <c r="CD18" s="124">
        <v>0</v>
      </c>
      <c r="CE18" s="124" t="s">
        <v>227</v>
      </c>
      <c r="CF18" s="405" t="s">
        <v>227</v>
      </c>
      <c r="CG18" s="124">
        <v>0.25</v>
      </c>
      <c r="CH18" s="124">
        <v>0</v>
      </c>
      <c r="CI18" s="124" t="s">
        <v>227</v>
      </c>
      <c r="CJ18" s="645" t="s">
        <v>227</v>
      </c>
      <c r="CK18" s="124">
        <v>0.25</v>
      </c>
      <c r="CL18" s="124">
        <v>0</v>
      </c>
      <c r="CM18" s="124" t="s">
        <v>227</v>
      </c>
      <c r="CN18" s="796" t="s">
        <v>227</v>
      </c>
      <c r="CO18" s="1915"/>
      <c r="CP18" s="1918"/>
    </row>
  </sheetData>
  <mergeCells count="412">
    <mergeCell ref="CL1:CL4"/>
    <mergeCell ref="CM1:CM4"/>
    <mergeCell ref="CN1:CN4"/>
    <mergeCell ref="BN12:BN15"/>
    <mergeCell ref="BO12:BO15"/>
    <mergeCell ref="BP12:BP15"/>
    <mergeCell ref="BN16:BN17"/>
    <mergeCell ref="BO16:BO17"/>
    <mergeCell ref="BP16:BP17"/>
    <mergeCell ref="BN2:BP3"/>
    <mergeCell ref="BN5:BN7"/>
    <mergeCell ref="BO5:BO7"/>
    <mergeCell ref="BP5:BP7"/>
    <mergeCell ref="BN8:BN9"/>
    <mergeCell ref="BO8:BO9"/>
    <mergeCell ref="BP8:BP9"/>
    <mergeCell ref="BN10:BN11"/>
    <mergeCell ref="BO10:BO11"/>
    <mergeCell ref="BP10:BP11"/>
    <mergeCell ref="CB1:CB4"/>
    <mergeCell ref="BZ1:BZ4"/>
    <mergeCell ref="CA1:CA4"/>
    <mergeCell ref="CD1:CD4"/>
    <mergeCell ref="CE1:CE4"/>
    <mergeCell ref="CF1:CF4"/>
    <mergeCell ref="X2:Z3"/>
    <mergeCell ref="AA2:AC3"/>
    <mergeCell ref="A1:A4"/>
    <mergeCell ref="B1:B4"/>
    <mergeCell ref="C1:C4"/>
    <mergeCell ref="D1:D4"/>
    <mergeCell ref="E1:E4"/>
    <mergeCell ref="F1:J1"/>
    <mergeCell ref="I3:I4"/>
    <mergeCell ref="J3:J4"/>
    <mergeCell ref="AY2:BA3"/>
    <mergeCell ref="BB2:BD3"/>
    <mergeCell ref="BE2:BG3"/>
    <mergeCell ref="BH2:BJ3"/>
    <mergeCell ref="BK2:BM3"/>
    <mergeCell ref="AD2:AF3"/>
    <mergeCell ref="AG2:AI3"/>
    <mergeCell ref="AJ2:AL3"/>
    <mergeCell ref="AM2:AO3"/>
    <mergeCell ref="AP2:AR3"/>
    <mergeCell ref="AS2:AU3"/>
    <mergeCell ref="CK1:CK4"/>
    <mergeCell ref="CO1:CO4"/>
    <mergeCell ref="CP1:CP4"/>
    <mergeCell ref="F2:F4"/>
    <mergeCell ref="G2:G4"/>
    <mergeCell ref="H2:H4"/>
    <mergeCell ref="I2:J2"/>
    <mergeCell ref="L2:N3"/>
    <mergeCell ref="O2:Q3"/>
    <mergeCell ref="BU1:BU4"/>
    <mergeCell ref="BV1:BW4"/>
    <mergeCell ref="BX1:BX4"/>
    <mergeCell ref="BY1:BY4"/>
    <mergeCell ref="CC1:CC4"/>
    <mergeCell ref="CG1:CG4"/>
    <mergeCell ref="K1:K4"/>
    <mergeCell ref="L1:BM1"/>
    <mergeCell ref="BQ1:BQ4"/>
    <mergeCell ref="BR1:BR4"/>
    <mergeCell ref="BS1:BS4"/>
    <mergeCell ref="BT1:BT4"/>
    <mergeCell ref="R2:T3"/>
    <mergeCell ref="U2:W3"/>
    <mergeCell ref="AV2:AX3"/>
    <mergeCell ref="Z5:Z7"/>
    <mergeCell ref="AA5:AA7"/>
    <mergeCell ref="AB5:AB7"/>
    <mergeCell ref="AC5:AC7"/>
    <mergeCell ref="AD5:AD7"/>
    <mergeCell ref="AE5:AE7"/>
    <mergeCell ref="AL5:AL7"/>
    <mergeCell ref="H5:H7"/>
    <mergeCell ref="I5:I7"/>
    <mergeCell ref="J5:J7"/>
    <mergeCell ref="K5:K7"/>
    <mergeCell ref="L5:L7"/>
    <mergeCell ref="M5:M7"/>
    <mergeCell ref="Y5:Y7"/>
    <mergeCell ref="AH5:AH7"/>
    <mergeCell ref="AI5:AI7"/>
    <mergeCell ref="N5:N7"/>
    <mergeCell ref="O5:O7"/>
    <mergeCell ref="P5:P7"/>
    <mergeCell ref="Q5:Q7"/>
    <mergeCell ref="R5:R7"/>
    <mergeCell ref="S5:S7"/>
    <mergeCell ref="AO5:AO7"/>
    <mergeCell ref="B5:B18"/>
    <mergeCell ref="C5:C18"/>
    <mergeCell ref="D5:D7"/>
    <mergeCell ref="E5:E7"/>
    <mergeCell ref="F5:F7"/>
    <mergeCell ref="G5:G7"/>
    <mergeCell ref="I8:I9"/>
    <mergeCell ref="J8:J9"/>
    <mergeCell ref="K8:K9"/>
    <mergeCell ref="I12:I15"/>
    <mergeCell ref="J12:J15"/>
    <mergeCell ref="K12:K15"/>
    <mergeCell ref="L8:L9"/>
    <mergeCell ref="M8:M9"/>
    <mergeCell ref="L10:L11"/>
    <mergeCell ref="M10:M11"/>
    <mergeCell ref="T5:T7"/>
    <mergeCell ref="U5:U7"/>
    <mergeCell ref="V5:V7"/>
    <mergeCell ref="W5:W7"/>
    <mergeCell ref="X5:X7"/>
    <mergeCell ref="AJ5:AJ7"/>
    <mergeCell ref="AK5:AK7"/>
    <mergeCell ref="N8:N9"/>
    <mergeCell ref="O8:O9"/>
    <mergeCell ref="P8:P9"/>
    <mergeCell ref="Q8:Q9"/>
    <mergeCell ref="R8:R9"/>
    <mergeCell ref="S8:S9"/>
    <mergeCell ref="T8:T9"/>
    <mergeCell ref="N10:N11"/>
    <mergeCell ref="O10:O11"/>
    <mergeCell ref="CO5:CO18"/>
    <mergeCell ref="CP5:CP18"/>
    <mergeCell ref="D8:D9"/>
    <mergeCell ref="E8:E9"/>
    <mergeCell ref="F8:F9"/>
    <mergeCell ref="G8:G9"/>
    <mergeCell ref="H8:H9"/>
    <mergeCell ref="BJ5:BJ7"/>
    <mergeCell ref="BK5:BK7"/>
    <mergeCell ref="BL5:BL7"/>
    <mergeCell ref="BM5:BM7"/>
    <mergeCell ref="BQ5:BQ7"/>
    <mergeCell ref="BR5:BR7"/>
    <mergeCell ref="BD5:BD7"/>
    <mergeCell ref="BE5:BE7"/>
    <mergeCell ref="BF5:BF7"/>
    <mergeCell ref="BG5:BG7"/>
    <mergeCell ref="BH5:BH7"/>
    <mergeCell ref="BI5:BI7"/>
    <mergeCell ref="AX5:AX7"/>
    <mergeCell ref="AY5:AY7"/>
    <mergeCell ref="AZ5:AZ7"/>
    <mergeCell ref="BA5:BA7"/>
    <mergeCell ref="BB5:BB7"/>
    <mergeCell ref="BS5:BS7"/>
    <mergeCell ref="BT5:BT7"/>
    <mergeCell ref="BU5:BU7"/>
    <mergeCell ref="BC5:BC7"/>
    <mergeCell ref="AR5:AR7"/>
    <mergeCell ref="AS5:AS7"/>
    <mergeCell ref="AT5:AT7"/>
    <mergeCell ref="AU5:AU7"/>
    <mergeCell ref="AV5:AV7"/>
    <mergeCell ref="AW5:AW7"/>
    <mergeCell ref="AP5:AP7"/>
    <mergeCell ref="AQ5:AQ7"/>
    <mergeCell ref="AF5:AF7"/>
    <mergeCell ref="AG5:AG7"/>
    <mergeCell ref="U8:U9"/>
    <mergeCell ref="V8:V9"/>
    <mergeCell ref="W8:W9"/>
    <mergeCell ref="X8:X9"/>
    <mergeCell ref="Y8:Y9"/>
    <mergeCell ref="Z8:Z9"/>
    <mergeCell ref="AG8:AG9"/>
    <mergeCell ref="AH8:AH9"/>
    <mergeCell ref="AI8:AI9"/>
    <mergeCell ref="AJ8:AJ9"/>
    <mergeCell ref="AK8:AK9"/>
    <mergeCell ref="AL8:AL9"/>
    <mergeCell ref="AA8:AA9"/>
    <mergeCell ref="AB8:AB9"/>
    <mergeCell ref="AC8:AC9"/>
    <mergeCell ref="AD8:AD9"/>
    <mergeCell ref="AE8:AE9"/>
    <mergeCell ref="AF8:AF9"/>
    <mergeCell ref="AM5:AM7"/>
    <mergeCell ref="AN5:AN7"/>
    <mergeCell ref="AS8:AS9"/>
    <mergeCell ref="AT8:AT9"/>
    <mergeCell ref="AU8:AU9"/>
    <mergeCell ref="AV8:AV9"/>
    <mergeCell ref="AW8:AW9"/>
    <mergeCell ref="AX8:AX9"/>
    <mergeCell ref="AM8:AM9"/>
    <mergeCell ref="AN8:AN9"/>
    <mergeCell ref="AO8:AO9"/>
    <mergeCell ref="AP8:AP9"/>
    <mergeCell ref="AQ8:AQ9"/>
    <mergeCell ref="AR8:AR9"/>
    <mergeCell ref="BG8:BG9"/>
    <mergeCell ref="BH8:BH9"/>
    <mergeCell ref="BI8:BI9"/>
    <mergeCell ref="BJ8:BJ9"/>
    <mergeCell ref="AY8:AY9"/>
    <mergeCell ref="AZ8:AZ9"/>
    <mergeCell ref="BA8:BA9"/>
    <mergeCell ref="BB8:BB9"/>
    <mergeCell ref="BC8:BC9"/>
    <mergeCell ref="BD8:BD9"/>
    <mergeCell ref="AJ10:AJ11"/>
    <mergeCell ref="P10:P11"/>
    <mergeCell ref="Q10:Q11"/>
    <mergeCell ref="BT8:BT9"/>
    <mergeCell ref="BU8:BU9"/>
    <mergeCell ref="D10:D11"/>
    <mergeCell ref="E10:E11"/>
    <mergeCell ref="F10:F11"/>
    <mergeCell ref="G10:G11"/>
    <mergeCell ref="H10:H11"/>
    <mergeCell ref="I10:I11"/>
    <mergeCell ref="J10:J11"/>
    <mergeCell ref="K10:K11"/>
    <mergeCell ref="BK8:BK9"/>
    <mergeCell ref="BL8:BL9"/>
    <mergeCell ref="BM8:BM9"/>
    <mergeCell ref="BQ8:BQ9"/>
    <mergeCell ref="BR8:BR9"/>
    <mergeCell ref="BS8:BS9"/>
    <mergeCell ref="BE8:BE9"/>
    <mergeCell ref="BF8:BF9"/>
    <mergeCell ref="X10:X11"/>
    <mergeCell ref="Y10:Y11"/>
    <mergeCell ref="Z10:Z11"/>
    <mergeCell ref="AH10:AH11"/>
    <mergeCell ref="AI10:AI11"/>
    <mergeCell ref="AB10:AB11"/>
    <mergeCell ref="AC10:AC11"/>
    <mergeCell ref="R10:R11"/>
    <mergeCell ref="S10:S11"/>
    <mergeCell ref="T10:T11"/>
    <mergeCell ref="U10:U11"/>
    <mergeCell ref="V10:V11"/>
    <mergeCell ref="W10:W11"/>
    <mergeCell ref="AA10:AA11"/>
    <mergeCell ref="BT10:BT11"/>
    <mergeCell ref="BU10:BU11"/>
    <mergeCell ref="D12:D15"/>
    <mergeCell ref="E12:E15"/>
    <mergeCell ref="F12:F15"/>
    <mergeCell ref="G12:G15"/>
    <mergeCell ref="H12:H15"/>
    <mergeCell ref="BH10:BH11"/>
    <mergeCell ref="BI10:BI11"/>
    <mergeCell ref="BJ10:BJ11"/>
    <mergeCell ref="BK10:BK11"/>
    <mergeCell ref="BL10:BL11"/>
    <mergeCell ref="BM10:BM11"/>
    <mergeCell ref="BB10:BB11"/>
    <mergeCell ref="BC10:BC11"/>
    <mergeCell ref="BD10:BD11"/>
    <mergeCell ref="BE10:BE11"/>
    <mergeCell ref="BF10:BF11"/>
    <mergeCell ref="BG10:BG11"/>
    <mergeCell ref="AV10:AV11"/>
    <mergeCell ref="AW10:AW11"/>
    <mergeCell ref="AX10:AX11"/>
    <mergeCell ref="AY10:AY11"/>
    <mergeCell ref="AZ10:AZ11"/>
    <mergeCell ref="L12:L15"/>
    <mergeCell ref="M12:M15"/>
    <mergeCell ref="N12:N15"/>
    <mergeCell ref="BQ10:BQ11"/>
    <mergeCell ref="BR10:BR11"/>
    <mergeCell ref="BS10:BS11"/>
    <mergeCell ref="BA10:BA11"/>
    <mergeCell ref="AP10:AP11"/>
    <mergeCell ref="AQ10:AQ11"/>
    <mergeCell ref="AR10:AR11"/>
    <mergeCell ref="AS10:AS11"/>
    <mergeCell ref="AT10:AT11"/>
    <mergeCell ref="AU10:AU11"/>
    <mergeCell ref="AK10:AK11"/>
    <mergeCell ref="AL10:AL11"/>
    <mergeCell ref="AN10:AN11"/>
    <mergeCell ref="AO10:AO11"/>
    <mergeCell ref="AD10:AD11"/>
    <mergeCell ref="AE10:AE11"/>
    <mergeCell ref="AF10:AF11"/>
    <mergeCell ref="AG10:AG11"/>
    <mergeCell ref="U12:U15"/>
    <mergeCell ref="V12:V15"/>
    <mergeCell ref="W12:W15"/>
    <mergeCell ref="X12:X15"/>
    <mergeCell ref="Y12:Y15"/>
    <mergeCell ref="Z12:Z15"/>
    <mergeCell ref="O12:O15"/>
    <mergeCell ref="P12:P15"/>
    <mergeCell ref="Q12:Q15"/>
    <mergeCell ref="R12:R15"/>
    <mergeCell ref="S12:S15"/>
    <mergeCell ref="T12:T15"/>
    <mergeCell ref="AG12:AG15"/>
    <mergeCell ref="AH12:AH15"/>
    <mergeCell ref="AI12:AI15"/>
    <mergeCell ref="AJ12:AJ15"/>
    <mergeCell ref="AK12:AK15"/>
    <mergeCell ref="AL12:AL15"/>
    <mergeCell ref="AA12:AA15"/>
    <mergeCell ref="AB12:AB15"/>
    <mergeCell ref="AC12:AC15"/>
    <mergeCell ref="AD12:AD15"/>
    <mergeCell ref="AE12:AE15"/>
    <mergeCell ref="AF12:AF15"/>
    <mergeCell ref="AS12:AS15"/>
    <mergeCell ref="AT12:AT15"/>
    <mergeCell ref="AU12:AU15"/>
    <mergeCell ref="AV12:AV15"/>
    <mergeCell ref="AW12:AW15"/>
    <mergeCell ref="AX12:AX15"/>
    <mergeCell ref="AM12:AM15"/>
    <mergeCell ref="AN12:AN15"/>
    <mergeCell ref="AO12:AO15"/>
    <mergeCell ref="AP12:AP15"/>
    <mergeCell ref="AQ12:AQ15"/>
    <mergeCell ref="AR12:AR15"/>
    <mergeCell ref="BG12:BG15"/>
    <mergeCell ref="BH12:BH15"/>
    <mergeCell ref="BI12:BI15"/>
    <mergeCell ref="BJ12:BJ15"/>
    <mergeCell ref="AY12:AY15"/>
    <mergeCell ref="AZ12:AZ15"/>
    <mergeCell ref="BA12:BA15"/>
    <mergeCell ref="BB12:BB15"/>
    <mergeCell ref="BC12:BC15"/>
    <mergeCell ref="BD12:BD15"/>
    <mergeCell ref="L16:L17"/>
    <mergeCell ref="M16:M17"/>
    <mergeCell ref="N16:N17"/>
    <mergeCell ref="O16:O17"/>
    <mergeCell ref="P16:P17"/>
    <mergeCell ref="Q16:Q17"/>
    <mergeCell ref="BT12:BT15"/>
    <mergeCell ref="BU12:BU15"/>
    <mergeCell ref="D16:D17"/>
    <mergeCell ref="E16:E17"/>
    <mergeCell ref="F16:F17"/>
    <mergeCell ref="G16:G17"/>
    <mergeCell ref="H16:H17"/>
    <mergeCell ref="I16:I17"/>
    <mergeCell ref="J16:J17"/>
    <mergeCell ref="K16:K17"/>
    <mergeCell ref="BK12:BK15"/>
    <mergeCell ref="BL12:BL15"/>
    <mergeCell ref="BM12:BM15"/>
    <mergeCell ref="BQ12:BQ15"/>
    <mergeCell ref="BR12:BR15"/>
    <mergeCell ref="BS12:BS15"/>
    <mergeCell ref="BE12:BE15"/>
    <mergeCell ref="BF12:BF15"/>
    <mergeCell ref="X16:X17"/>
    <mergeCell ref="Y16:Y17"/>
    <mergeCell ref="Z16:Z17"/>
    <mergeCell ref="AA16:AA17"/>
    <mergeCell ref="AB16:AB17"/>
    <mergeCell ref="AC16:AC17"/>
    <mergeCell ref="R16:R17"/>
    <mergeCell ref="S16:S17"/>
    <mergeCell ref="T16:T17"/>
    <mergeCell ref="U16:U17"/>
    <mergeCell ref="V16:V17"/>
    <mergeCell ref="W16:W17"/>
    <mergeCell ref="AJ16:AJ17"/>
    <mergeCell ref="AK16:AK17"/>
    <mergeCell ref="AL16:AL17"/>
    <mergeCell ref="AM16:AM17"/>
    <mergeCell ref="AN16:AN17"/>
    <mergeCell ref="AO16:AO17"/>
    <mergeCell ref="AD16:AD17"/>
    <mergeCell ref="AE16:AE17"/>
    <mergeCell ref="AF16:AF17"/>
    <mergeCell ref="AG16:AG17"/>
    <mergeCell ref="AH16:AH17"/>
    <mergeCell ref="AI16:AI17"/>
    <mergeCell ref="AY16:AY17"/>
    <mergeCell ref="AZ16:AZ17"/>
    <mergeCell ref="BA16:BA17"/>
    <mergeCell ref="AP16:AP17"/>
    <mergeCell ref="AQ16:AQ17"/>
    <mergeCell ref="AR16:AR17"/>
    <mergeCell ref="AS16:AS17"/>
    <mergeCell ref="AT16:AT17"/>
    <mergeCell ref="AU16:AU17"/>
    <mergeCell ref="CH1:CH4"/>
    <mergeCell ref="CI1:CI4"/>
    <mergeCell ref="CJ1:CJ4"/>
    <mergeCell ref="AM10:AM11"/>
    <mergeCell ref="BQ16:BQ17"/>
    <mergeCell ref="BR16:BR17"/>
    <mergeCell ref="BS16:BS17"/>
    <mergeCell ref="BT16:BT17"/>
    <mergeCell ref="BU16:BU17"/>
    <mergeCell ref="BH16:BH17"/>
    <mergeCell ref="BI16:BI17"/>
    <mergeCell ref="BJ16:BJ17"/>
    <mergeCell ref="BK16:BK17"/>
    <mergeCell ref="BL16:BL17"/>
    <mergeCell ref="BM16:BM17"/>
    <mergeCell ref="BB16:BB17"/>
    <mergeCell ref="BC16:BC17"/>
    <mergeCell ref="BD16:BD17"/>
    <mergeCell ref="BE16:BE17"/>
    <mergeCell ref="BF16:BF17"/>
    <mergeCell ref="BG16:BG17"/>
    <mergeCell ref="AV16:AV17"/>
    <mergeCell ref="AW16:AW17"/>
    <mergeCell ref="AX16:AX17"/>
  </mergeCells>
  <pageMargins left="0.7" right="0.7" top="0.75" bottom="0.75" header="0.3" footer="0.3"/>
  <legacyDrawing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9"/>
  <dimension ref="A1:CP10"/>
  <sheetViews>
    <sheetView topLeftCell="AX1" workbookViewId="0">
      <selection activeCell="CO5" sqref="CO5:CP10"/>
    </sheetView>
  </sheetViews>
  <sheetFormatPr baseColWidth="10" defaultRowHeight="15" x14ac:dyDescent="0.25"/>
  <cols>
    <col min="1" max="1" width="15.140625" style="1" customWidth="1"/>
    <col min="2" max="2" width="22.7109375" style="4" customWidth="1"/>
    <col min="3" max="3" width="14.85546875" style="1" customWidth="1"/>
    <col min="4" max="4" width="6.140625" style="73" customWidth="1"/>
    <col min="5" max="5" width="16" style="1" customWidth="1"/>
    <col min="6" max="6" width="12.85546875" style="1" customWidth="1"/>
    <col min="7" max="7" width="23.140625" style="1" customWidth="1"/>
    <col min="8" max="8" width="10" style="1" customWidth="1"/>
    <col min="9" max="9" width="10.28515625" style="1" customWidth="1"/>
    <col min="10" max="10" width="7.140625" style="1" bestFit="1" customWidth="1"/>
    <col min="11" max="11" width="10.85546875" style="1" customWidth="1"/>
    <col min="12" max="68" width="7.140625" customWidth="1"/>
    <col min="72" max="73" width="16.7109375" hidden="1" customWidth="1"/>
    <col min="74" max="74" width="6.140625" style="25" customWidth="1"/>
    <col min="75" max="75" width="70" style="1" customWidth="1"/>
    <col min="76" max="76" width="16.28515625" style="1" customWidth="1"/>
    <col min="77" max="78" width="11.7109375" style="1" customWidth="1"/>
    <col min="79" max="79" width="28" style="1" customWidth="1"/>
    <col min="80" max="80" width="26.28515625" style="1" customWidth="1"/>
    <col min="81" max="82" width="11.7109375" style="1" customWidth="1"/>
    <col min="83" max="83" width="28" style="1" customWidth="1"/>
    <col min="84" max="84" width="27.28515625" style="1" customWidth="1"/>
    <col min="85" max="86" width="11.7109375" style="1" customWidth="1"/>
    <col min="87" max="87" width="28" style="1" customWidth="1"/>
    <col min="88" max="88" width="27.28515625" style="1" customWidth="1"/>
    <col min="89" max="90" width="11.7109375" style="1" customWidth="1"/>
    <col min="91" max="91" width="28" style="1" customWidth="1"/>
    <col min="92" max="92" width="27.28515625" style="1" customWidth="1"/>
    <col min="93" max="93" width="20.7109375" style="5" customWidth="1"/>
    <col min="94" max="94" width="19.28515625" style="1" customWidth="1"/>
  </cols>
  <sheetData>
    <row r="1" spans="1:94" ht="15" customHeight="1" thickBot="1" x14ac:dyDescent="0.3">
      <c r="A1" s="1055" t="s">
        <v>0</v>
      </c>
      <c r="B1" s="1055" t="s">
        <v>204</v>
      </c>
      <c r="C1" s="1250" t="s">
        <v>1</v>
      </c>
      <c r="D1" s="1260" t="s">
        <v>243</v>
      </c>
      <c r="E1" s="1250" t="s">
        <v>2</v>
      </c>
      <c r="F1" s="1250" t="s">
        <v>3</v>
      </c>
      <c r="G1" s="1251"/>
      <c r="H1" s="1251"/>
      <c r="I1" s="1251"/>
      <c r="J1" s="1251"/>
      <c r="K1" s="1250" t="s">
        <v>244</v>
      </c>
      <c r="L1" s="1870" t="s">
        <v>401</v>
      </c>
      <c r="M1" s="1871"/>
      <c r="N1" s="1871"/>
      <c r="O1" s="1871"/>
      <c r="P1" s="1871"/>
      <c r="Q1" s="1871"/>
      <c r="R1" s="1871"/>
      <c r="S1" s="1871"/>
      <c r="T1" s="1871"/>
      <c r="U1" s="1871"/>
      <c r="V1" s="1871"/>
      <c r="W1" s="1871"/>
      <c r="X1" s="1871"/>
      <c r="Y1" s="1871"/>
      <c r="Z1" s="1871"/>
      <c r="AA1" s="1871"/>
      <c r="AB1" s="1871"/>
      <c r="AC1" s="1871"/>
      <c r="AD1" s="1871"/>
      <c r="AE1" s="1871"/>
      <c r="AF1" s="1871"/>
      <c r="AG1" s="1871"/>
      <c r="AH1" s="1871"/>
      <c r="AI1" s="1871"/>
      <c r="AJ1" s="1871"/>
      <c r="AK1" s="1871"/>
      <c r="AL1" s="1871"/>
      <c r="AM1" s="1871"/>
      <c r="AN1" s="1871"/>
      <c r="AO1" s="1871"/>
      <c r="AP1" s="1871"/>
      <c r="AQ1" s="1871"/>
      <c r="AR1" s="1871"/>
      <c r="AS1" s="1871"/>
      <c r="AT1" s="1871"/>
      <c r="AU1" s="1871"/>
      <c r="AV1" s="1871"/>
      <c r="AW1" s="1871"/>
      <c r="AX1" s="1871"/>
      <c r="AY1" s="1871"/>
      <c r="AZ1" s="1871"/>
      <c r="BA1" s="1871"/>
      <c r="BB1" s="1871"/>
      <c r="BC1" s="1871"/>
      <c r="BD1" s="1871"/>
      <c r="BE1" s="1871"/>
      <c r="BF1" s="1871"/>
      <c r="BG1" s="1871"/>
      <c r="BH1" s="1871"/>
      <c r="BI1" s="1871"/>
      <c r="BJ1" s="1871"/>
      <c r="BK1" s="1871"/>
      <c r="BL1" s="1871"/>
      <c r="BM1" s="1871"/>
      <c r="BN1" s="694"/>
      <c r="BO1" s="694"/>
      <c r="BP1" s="694"/>
      <c r="BQ1" s="1862" t="s">
        <v>244</v>
      </c>
      <c r="BR1" s="1854" t="s">
        <v>394</v>
      </c>
      <c r="BS1" s="1854" t="s">
        <v>395</v>
      </c>
      <c r="BT1" s="1854" t="s">
        <v>396</v>
      </c>
      <c r="BU1" s="2028" t="s">
        <v>397</v>
      </c>
      <c r="BV1" s="1864" t="s">
        <v>8</v>
      </c>
      <c r="BW1" s="1865"/>
      <c r="BX1" s="1861" t="s">
        <v>9</v>
      </c>
      <c r="BY1" s="1858" t="s">
        <v>10</v>
      </c>
      <c r="BZ1" s="1858" t="s">
        <v>403</v>
      </c>
      <c r="CA1" s="1858" t="s">
        <v>512</v>
      </c>
      <c r="CB1" s="1861" t="s">
        <v>11</v>
      </c>
      <c r="CC1" s="1858" t="s">
        <v>20</v>
      </c>
      <c r="CD1" s="1858" t="s">
        <v>467</v>
      </c>
      <c r="CE1" s="1858" t="s">
        <v>512</v>
      </c>
      <c r="CF1" s="1861" t="s">
        <v>11</v>
      </c>
      <c r="CG1" s="1858" t="s">
        <v>22</v>
      </c>
      <c r="CH1" s="1858" t="s">
        <v>470</v>
      </c>
      <c r="CI1" s="1858" t="s">
        <v>512</v>
      </c>
      <c r="CJ1" s="1861" t="s">
        <v>11</v>
      </c>
      <c r="CK1" s="1858" t="s">
        <v>23</v>
      </c>
      <c r="CL1" s="1858" t="s">
        <v>470</v>
      </c>
      <c r="CM1" s="1858" t="s">
        <v>512</v>
      </c>
      <c r="CN1" s="1861" t="s">
        <v>11</v>
      </c>
      <c r="CO1" s="1861" t="s">
        <v>12</v>
      </c>
      <c r="CP1" s="1861" t="s">
        <v>13</v>
      </c>
    </row>
    <row r="2" spans="1:94" ht="15" customHeight="1" x14ac:dyDescent="0.25">
      <c r="A2" s="1055"/>
      <c r="B2" s="1055"/>
      <c r="C2" s="1250"/>
      <c r="D2" s="1830"/>
      <c r="E2" s="1250"/>
      <c r="F2" s="1250" t="s">
        <v>14</v>
      </c>
      <c r="G2" s="1250" t="s">
        <v>15</v>
      </c>
      <c r="H2" s="1250" t="s">
        <v>16</v>
      </c>
      <c r="I2" s="1259" t="s">
        <v>17</v>
      </c>
      <c r="J2" s="1251"/>
      <c r="K2" s="1868"/>
      <c r="L2" s="1862" t="s">
        <v>376</v>
      </c>
      <c r="M2" s="1854"/>
      <c r="N2" s="1854"/>
      <c r="O2" s="1842" t="s">
        <v>377</v>
      </c>
      <c r="P2" s="1843"/>
      <c r="Q2" s="1844"/>
      <c r="R2" s="1842" t="s">
        <v>378</v>
      </c>
      <c r="S2" s="1843"/>
      <c r="T2" s="1844"/>
      <c r="U2" s="1848" t="s">
        <v>379</v>
      </c>
      <c r="V2" s="1849"/>
      <c r="W2" s="1850"/>
      <c r="X2" s="1854" t="s">
        <v>380</v>
      </c>
      <c r="Y2" s="1854"/>
      <c r="Z2" s="1854"/>
      <c r="AA2" s="1842" t="s">
        <v>381</v>
      </c>
      <c r="AB2" s="1843"/>
      <c r="AC2" s="1844"/>
      <c r="AD2" s="1842" t="s">
        <v>382</v>
      </c>
      <c r="AE2" s="1843"/>
      <c r="AF2" s="1844"/>
      <c r="AG2" s="1848" t="s">
        <v>383</v>
      </c>
      <c r="AH2" s="1849"/>
      <c r="AI2" s="1850"/>
      <c r="AJ2" s="1848" t="s">
        <v>384</v>
      </c>
      <c r="AK2" s="1849"/>
      <c r="AL2" s="1850"/>
      <c r="AM2" s="1854" t="s">
        <v>385</v>
      </c>
      <c r="AN2" s="1854"/>
      <c r="AO2" s="1854"/>
      <c r="AP2" s="1842" t="s">
        <v>386</v>
      </c>
      <c r="AQ2" s="1843"/>
      <c r="AR2" s="1844"/>
      <c r="AS2" s="1842" t="s">
        <v>387</v>
      </c>
      <c r="AT2" s="1843"/>
      <c r="AU2" s="1844"/>
      <c r="AV2" s="1848" t="s">
        <v>388</v>
      </c>
      <c r="AW2" s="1849"/>
      <c r="AX2" s="1850"/>
      <c r="AY2" s="1854" t="s">
        <v>389</v>
      </c>
      <c r="AZ2" s="1854"/>
      <c r="BA2" s="1854"/>
      <c r="BB2" s="1842" t="s">
        <v>390</v>
      </c>
      <c r="BC2" s="1843"/>
      <c r="BD2" s="1844"/>
      <c r="BE2" s="1842" t="s">
        <v>391</v>
      </c>
      <c r="BF2" s="1843"/>
      <c r="BG2" s="1844"/>
      <c r="BH2" s="1848" t="s">
        <v>392</v>
      </c>
      <c r="BI2" s="1849"/>
      <c r="BJ2" s="1850"/>
      <c r="BK2" s="1848" t="s">
        <v>393</v>
      </c>
      <c r="BL2" s="1849"/>
      <c r="BM2" s="1849"/>
      <c r="BN2" s="1848" t="s">
        <v>401</v>
      </c>
      <c r="BO2" s="1849"/>
      <c r="BP2" s="1849"/>
      <c r="BQ2" s="1863"/>
      <c r="BR2" s="1855"/>
      <c r="BS2" s="1855"/>
      <c r="BT2" s="1855"/>
      <c r="BU2" s="2029"/>
      <c r="BV2" s="1866"/>
      <c r="BW2" s="1867"/>
      <c r="BX2" s="1861"/>
      <c r="BY2" s="1859"/>
      <c r="BZ2" s="1859"/>
      <c r="CA2" s="1859"/>
      <c r="CB2" s="1861"/>
      <c r="CC2" s="1859"/>
      <c r="CD2" s="1859"/>
      <c r="CE2" s="1859"/>
      <c r="CF2" s="1861"/>
      <c r="CG2" s="1859"/>
      <c r="CH2" s="1859"/>
      <c r="CI2" s="1859"/>
      <c r="CJ2" s="1861"/>
      <c r="CK2" s="1859"/>
      <c r="CL2" s="1859"/>
      <c r="CM2" s="1859"/>
      <c r="CN2" s="1861"/>
      <c r="CO2" s="1861"/>
      <c r="CP2" s="1861"/>
    </row>
    <row r="3" spans="1:94" ht="15" customHeight="1" x14ac:dyDescent="0.25">
      <c r="A3" s="1055"/>
      <c r="B3" s="1055"/>
      <c r="C3" s="1250"/>
      <c r="D3" s="1830"/>
      <c r="E3" s="1250"/>
      <c r="F3" s="1250"/>
      <c r="G3" s="1250"/>
      <c r="H3" s="1250"/>
      <c r="I3" s="1260" t="s">
        <v>18</v>
      </c>
      <c r="J3" s="1250" t="s">
        <v>19</v>
      </c>
      <c r="K3" s="1868"/>
      <c r="L3" s="1863"/>
      <c r="M3" s="1855"/>
      <c r="N3" s="1855"/>
      <c r="O3" s="1845"/>
      <c r="P3" s="1846"/>
      <c r="Q3" s="1847"/>
      <c r="R3" s="1845"/>
      <c r="S3" s="1846"/>
      <c r="T3" s="1847"/>
      <c r="U3" s="1851"/>
      <c r="V3" s="1852"/>
      <c r="W3" s="1853"/>
      <c r="X3" s="1855"/>
      <c r="Y3" s="1855"/>
      <c r="Z3" s="1855"/>
      <c r="AA3" s="1845"/>
      <c r="AB3" s="1846"/>
      <c r="AC3" s="1847"/>
      <c r="AD3" s="1845"/>
      <c r="AE3" s="1846"/>
      <c r="AF3" s="1847"/>
      <c r="AG3" s="1851"/>
      <c r="AH3" s="1852"/>
      <c r="AI3" s="1853"/>
      <c r="AJ3" s="1851"/>
      <c r="AK3" s="1852"/>
      <c r="AL3" s="1853"/>
      <c r="AM3" s="1855"/>
      <c r="AN3" s="1855"/>
      <c r="AO3" s="1855"/>
      <c r="AP3" s="1845"/>
      <c r="AQ3" s="1846"/>
      <c r="AR3" s="1847"/>
      <c r="AS3" s="1845"/>
      <c r="AT3" s="1846"/>
      <c r="AU3" s="1847"/>
      <c r="AV3" s="1851"/>
      <c r="AW3" s="1852"/>
      <c r="AX3" s="1853"/>
      <c r="AY3" s="1855"/>
      <c r="AZ3" s="1855"/>
      <c r="BA3" s="1855"/>
      <c r="BB3" s="1845"/>
      <c r="BC3" s="1846"/>
      <c r="BD3" s="1847"/>
      <c r="BE3" s="1845"/>
      <c r="BF3" s="1846"/>
      <c r="BG3" s="1847"/>
      <c r="BH3" s="1851"/>
      <c r="BI3" s="1852"/>
      <c r="BJ3" s="1853"/>
      <c r="BK3" s="1851"/>
      <c r="BL3" s="1852"/>
      <c r="BM3" s="1852"/>
      <c r="BN3" s="1851"/>
      <c r="BO3" s="1852"/>
      <c r="BP3" s="1852"/>
      <c r="BQ3" s="1863"/>
      <c r="BR3" s="1855"/>
      <c r="BS3" s="1855"/>
      <c r="BT3" s="1855"/>
      <c r="BU3" s="2029"/>
      <c r="BV3" s="1866"/>
      <c r="BW3" s="1867"/>
      <c r="BX3" s="1861"/>
      <c r="BY3" s="1859"/>
      <c r="BZ3" s="1859"/>
      <c r="CA3" s="1859"/>
      <c r="CB3" s="1861"/>
      <c r="CC3" s="1859"/>
      <c r="CD3" s="1859"/>
      <c r="CE3" s="1859"/>
      <c r="CF3" s="1861"/>
      <c r="CG3" s="1859"/>
      <c r="CH3" s="1859"/>
      <c r="CI3" s="1859"/>
      <c r="CJ3" s="1861"/>
      <c r="CK3" s="1859"/>
      <c r="CL3" s="1859"/>
      <c r="CM3" s="1859"/>
      <c r="CN3" s="1861"/>
      <c r="CO3" s="1861"/>
      <c r="CP3" s="1861"/>
    </row>
    <row r="4" spans="1:94" ht="16.5" thickBot="1" x14ac:dyDescent="0.3">
      <c r="A4" s="1055"/>
      <c r="B4" s="1397"/>
      <c r="C4" s="1260"/>
      <c r="D4" s="1830"/>
      <c r="E4" s="1260"/>
      <c r="F4" s="1260"/>
      <c r="G4" s="1260"/>
      <c r="H4" s="1260"/>
      <c r="I4" s="1830"/>
      <c r="J4" s="1260"/>
      <c r="K4" s="1869"/>
      <c r="L4" s="220" t="s">
        <v>398</v>
      </c>
      <c r="M4" s="221" t="s">
        <v>399</v>
      </c>
      <c r="N4" s="221" t="s">
        <v>400</v>
      </c>
      <c r="O4" s="221" t="s">
        <v>398</v>
      </c>
      <c r="P4" s="221" t="s">
        <v>399</v>
      </c>
      <c r="Q4" s="221" t="s">
        <v>400</v>
      </c>
      <c r="R4" s="221" t="s">
        <v>398</v>
      </c>
      <c r="S4" s="221" t="s">
        <v>399</v>
      </c>
      <c r="T4" s="221" t="s">
        <v>400</v>
      </c>
      <c r="U4" s="222" t="s">
        <v>398</v>
      </c>
      <c r="V4" s="222" t="s">
        <v>399</v>
      </c>
      <c r="W4" s="222" t="s">
        <v>400</v>
      </c>
      <c r="X4" s="221" t="s">
        <v>398</v>
      </c>
      <c r="Y4" s="221" t="s">
        <v>399</v>
      </c>
      <c r="Z4" s="221" t="s">
        <v>400</v>
      </c>
      <c r="AA4" s="221" t="s">
        <v>398</v>
      </c>
      <c r="AB4" s="221" t="s">
        <v>399</v>
      </c>
      <c r="AC4" s="221" t="s">
        <v>400</v>
      </c>
      <c r="AD4" s="221" t="s">
        <v>398</v>
      </c>
      <c r="AE4" s="221" t="s">
        <v>399</v>
      </c>
      <c r="AF4" s="221" t="s">
        <v>400</v>
      </c>
      <c r="AG4" s="222" t="s">
        <v>398</v>
      </c>
      <c r="AH4" s="222" t="s">
        <v>399</v>
      </c>
      <c r="AI4" s="222" t="s">
        <v>400</v>
      </c>
      <c r="AJ4" s="222" t="s">
        <v>398</v>
      </c>
      <c r="AK4" s="222" t="s">
        <v>399</v>
      </c>
      <c r="AL4" s="222" t="s">
        <v>400</v>
      </c>
      <c r="AM4" s="221" t="s">
        <v>398</v>
      </c>
      <c r="AN4" s="221" t="s">
        <v>399</v>
      </c>
      <c r="AO4" s="221" t="s">
        <v>400</v>
      </c>
      <c r="AP4" s="221" t="s">
        <v>398</v>
      </c>
      <c r="AQ4" s="221" t="s">
        <v>399</v>
      </c>
      <c r="AR4" s="221" t="s">
        <v>400</v>
      </c>
      <c r="AS4" s="221" t="s">
        <v>398</v>
      </c>
      <c r="AT4" s="221" t="s">
        <v>399</v>
      </c>
      <c r="AU4" s="221" t="s">
        <v>400</v>
      </c>
      <c r="AV4" s="222" t="s">
        <v>398</v>
      </c>
      <c r="AW4" s="222" t="s">
        <v>399</v>
      </c>
      <c r="AX4" s="222" t="s">
        <v>400</v>
      </c>
      <c r="AY4" s="221" t="s">
        <v>398</v>
      </c>
      <c r="AZ4" s="221" t="s">
        <v>399</v>
      </c>
      <c r="BA4" s="221" t="s">
        <v>400</v>
      </c>
      <c r="BB4" s="221" t="s">
        <v>398</v>
      </c>
      <c r="BC4" s="221" t="s">
        <v>399</v>
      </c>
      <c r="BD4" s="221" t="s">
        <v>400</v>
      </c>
      <c r="BE4" s="221" t="s">
        <v>398</v>
      </c>
      <c r="BF4" s="221" t="s">
        <v>399</v>
      </c>
      <c r="BG4" s="221" t="s">
        <v>400</v>
      </c>
      <c r="BH4" s="222" t="s">
        <v>398</v>
      </c>
      <c r="BI4" s="222" t="s">
        <v>399</v>
      </c>
      <c r="BJ4" s="222" t="s">
        <v>400</v>
      </c>
      <c r="BK4" s="222" t="s">
        <v>398</v>
      </c>
      <c r="BL4" s="222" t="s">
        <v>399</v>
      </c>
      <c r="BM4" s="223" t="s">
        <v>400</v>
      </c>
      <c r="BN4" s="222" t="s">
        <v>398</v>
      </c>
      <c r="BO4" s="222" t="s">
        <v>399</v>
      </c>
      <c r="BP4" s="223" t="s">
        <v>400</v>
      </c>
      <c r="BQ4" s="1872"/>
      <c r="BR4" s="1873"/>
      <c r="BS4" s="1873"/>
      <c r="BT4" s="1873"/>
      <c r="BU4" s="2030"/>
      <c r="BV4" s="1866"/>
      <c r="BW4" s="1867"/>
      <c r="BX4" s="1858"/>
      <c r="BY4" s="1859"/>
      <c r="BZ4" s="1859"/>
      <c r="CA4" s="1860"/>
      <c r="CB4" s="1858"/>
      <c r="CC4" s="1859"/>
      <c r="CD4" s="1859"/>
      <c r="CE4" s="1860"/>
      <c r="CF4" s="1858"/>
      <c r="CG4" s="1859"/>
      <c r="CH4" s="1859"/>
      <c r="CI4" s="1860"/>
      <c r="CJ4" s="1858"/>
      <c r="CK4" s="1859"/>
      <c r="CL4" s="1859"/>
      <c r="CM4" s="1860"/>
      <c r="CN4" s="1858"/>
      <c r="CO4" s="1858"/>
      <c r="CP4" s="1858"/>
    </row>
    <row r="5" spans="1:94" ht="84" x14ac:dyDescent="0.25">
      <c r="A5" s="232"/>
      <c r="B5" s="1577" t="s">
        <v>73</v>
      </c>
      <c r="C5" s="1580" t="s">
        <v>26</v>
      </c>
      <c r="D5" s="125">
        <v>24</v>
      </c>
      <c r="E5" s="126" t="s">
        <v>466</v>
      </c>
      <c r="F5" s="126" t="s">
        <v>300</v>
      </c>
      <c r="G5" s="126" t="s">
        <v>226</v>
      </c>
      <c r="H5" s="126" t="s">
        <v>279</v>
      </c>
      <c r="I5" s="291">
        <v>0</v>
      </c>
      <c r="J5" s="126">
        <v>2018</v>
      </c>
      <c r="K5" s="293">
        <v>0.01</v>
      </c>
      <c r="L5" s="230">
        <v>0</v>
      </c>
      <c r="M5" s="35">
        <v>1</v>
      </c>
      <c r="N5" s="292">
        <f>L5/M5</f>
        <v>0</v>
      </c>
      <c r="O5" s="35">
        <v>0</v>
      </c>
      <c r="P5" s="35">
        <v>2</v>
      </c>
      <c r="Q5" s="292">
        <f>O5/P5</f>
        <v>0</v>
      </c>
      <c r="R5" s="35">
        <v>0</v>
      </c>
      <c r="S5" s="35">
        <v>1</v>
      </c>
      <c r="T5" s="292">
        <f>R5/S5</f>
        <v>0</v>
      </c>
      <c r="U5" s="35">
        <f>L5+O5+R5</f>
        <v>0</v>
      </c>
      <c r="V5" s="35">
        <f>M5+P5+S5</f>
        <v>4</v>
      </c>
      <c r="W5" s="292">
        <f>U5/V5</f>
        <v>0</v>
      </c>
      <c r="X5" s="297">
        <v>0</v>
      </c>
      <c r="Y5" s="297">
        <v>2</v>
      </c>
      <c r="Z5" s="292">
        <f>X5/Y5</f>
        <v>0</v>
      </c>
      <c r="AA5" s="297">
        <v>0</v>
      </c>
      <c r="AB5" s="297">
        <v>1</v>
      </c>
      <c r="AC5" s="292">
        <f>AA5/AB5</f>
        <v>0</v>
      </c>
      <c r="AD5" s="297">
        <v>0</v>
      </c>
      <c r="AE5" s="297">
        <v>1</v>
      </c>
      <c r="AF5" s="292">
        <f>AD5/AE5</f>
        <v>0</v>
      </c>
      <c r="AG5" s="35">
        <f>X5+AA5+AD5</f>
        <v>0</v>
      </c>
      <c r="AH5" s="297">
        <f>Y5+AB5+AE5</f>
        <v>4</v>
      </c>
      <c r="AI5" s="292">
        <f>AG5/AH5</f>
        <v>0</v>
      </c>
      <c r="AJ5" s="35">
        <f>AG5+U5</f>
        <v>0</v>
      </c>
      <c r="AK5" s="297">
        <f>AH5+V5</f>
        <v>8</v>
      </c>
      <c r="AL5" s="292">
        <f>AJ5/AK5</f>
        <v>0</v>
      </c>
      <c r="AM5" s="35">
        <v>0</v>
      </c>
      <c r="AN5" s="35">
        <v>0</v>
      </c>
      <c r="AO5" s="678">
        <v>0</v>
      </c>
      <c r="AP5" s="297">
        <v>0</v>
      </c>
      <c r="AQ5" s="297">
        <v>4</v>
      </c>
      <c r="AR5" s="678">
        <v>0</v>
      </c>
      <c r="AS5" s="297">
        <v>0</v>
      </c>
      <c r="AT5" s="297">
        <v>1</v>
      </c>
      <c r="AU5" s="678">
        <v>0</v>
      </c>
      <c r="AV5" s="297">
        <v>0</v>
      </c>
      <c r="AW5" s="297">
        <f>AT5+AQ5+AN5</f>
        <v>5</v>
      </c>
      <c r="AX5" s="678">
        <v>0</v>
      </c>
      <c r="AY5" s="297">
        <v>0</v>
      </c>
      <c r="AZ5" s="297">
        <v>0</v>
      </c>
      <c r="BA5" s="801">
        <v>0</v>
      </c>
      <c r="BB5" s="297">
        <v>0</v>
      </c>
      <c r="BC5" s="297">
        <v>4</v>
      </c>
      <c r="BD5" s="801">
        <v>0</v>
      </c>
      <c r="BE5" s="297">
        <v>0</v>
      </c>
      <c r="BF5" s="297">
        <v>1</v>
      </c>
      <c r="BG5" s="801">
        <v>0</v>
      </c>
      <c r="BH5" s="297">
        <v>0</v>
      </c>
      <c r="BI5" s="297">
        <f>AZ5+BC5+BF5</f>
        <v>5</v>
      </c>
      <c r="BJ5" s="801">
        <v>0</v>
      </c>
      <c r="BK5" s="297">
        <v>0</v>
      </c>
      <c r="BL5" s="297">
        <f>BI5+AW5</f>
        <v>10</v>
      </c>
      <c r="BM5" s="678">
        <v>0</v>
      </c>
      <c r="BN5" s="297">
        <v>0</v>
      </c>
      <c r="BO5" s="297">
        <f>BL5+AK5</f>
        <v>18</v>
      </c>
      <c r="BP5" s="696">
        <v>0</v>
      </c>
      <c r="BQ5" s="294">
        <v>0.01</v>
      </c>
      <c r="BR5" s="294">
        <v>0</v>
      </c>
      <c r="BS5" s="294">
        <v>1</v>
      </c>
      <c r="BT5" s="35"/>
      <c r="BU5" s="231"/>
      <c r="BV5" s="432">
        <v>56</v>
      </c>
      <c r="BW5" s="128" t="s">
        <v>301</v>
      </c>
      <c r="BX5" s="129">
        <v>1</v>
      </c>
      <c r="BY5" s="130">
        <v>0.25</v>
      </c>
      <c r="BZ5" s="130">
        <v>0.25</v>
      </c>
      <c r="CA5" s="127" t="s">
        <v>533</v>
      </c>
      <c r="CB5" s="127" t="s">
        <v>468</v>
      </c>
      <c r="CC5" s="130">
        <v>0.25</v>
      </c>
      <c r="CD5" s="130">
        <v>0.25</v>
      </c>
      <c r="CE5" s="127" t="s">
        <v>533</v>
      </c>
      <c r="CF5" s="127" t="s">
        <v>468</v>
      </c>
      <c r="CG5" s="130">
        <v>0.25</v>
      </c>
      <c r="CH5" s="130">
        <v>0.25</v>
      </c>
      <c r="CI5" s="127" t="s">
        <v>533</v>
      </c>
      <c r="CJ5" s="127" t="s">
        <v>468</v>
      </c>
      <c r="CK5" s="130">
        <v>0.25</v>
      </c>
      <c r="CL5" s="130">
        <v>0.25</v>
      </c>
      <c r="CM5" s="127" t="s">
        <v>533</v>
      </c>
      <c r="CN5" s="127" t="s">
        <v>468</v>
      </c>
      <c r="CO5" s="131" t="s">
        <v>220</v>
      </c>
      <c r="CP5" s="132"/>
    </row>
    <row r="6" spans="1:94" ht="30" customHeight="1" x14ac:dyDescent="0.25">
      <c r="A6" s="232"/>
      <c r="B6" s="1578"/>
      <c r="C6" s="1581"/>
      <c r="D6" s="1542">
        <v>25</v>
      </c>
      <c r="E6" s="1562" t="s">
        <v>302</v>
      </c>
      <c r="F6" s="1562" t="s">
        <v>303</v>
      </c>
      <c r="G6" s="1562" t="s">
        <v>304</v>
      </c>
      <c r="H6" s="1562" t="s">
        <v>305</v>
      </c>
      <c r="I6" s="1565" t="s">
        <v>465</v>
      </c>
      <c r="J6" s="1568">
        <v>2018</v>
      </c>
      <c r="K6" s="1571">
        <v>1</v>
      </c>
      <c r="L6" s="1574">
        <v>0</v>
      </c>
      <c r="M6" s="1557">
        <v>0</v>
      </c>
      <c r="N6" s="1554">
        <v>0</v>
      </c>
      <c r="O6" s="1557">
        <v>0</v>
      </c>
      <c r="P6" s="1557">
        <v>0</v>
      </c>
      <c r="Q6" s="1554">
        <v>0</v>
      </c>
      <c r="R6" s="1557">
        <v>0</v>
      </c>
      <c r="S6" s="1557">
        <v>0</v>
      </c>
      <c r="T6" s="1559">
        <v>0</v>
      </c>
      <c r="U6" s="1558">
        <v>0</v>
      </c>
      <c r="V6" s="1558">
        <v>0</v>
      </c>
      <c r="W6" s="1559">
        <v>1</v>
      </c>
      <c r="X6" s="1558">
        <v>0</v>
      </c>
      <c r="Y6" s="1558">
        <v>0</v>
      </c>
      <c r="Z6" s="1559">
        <v>0</v>
      </c>
      <c r="AA6" s="1557">
        <v>0</v>
      </c>
      <c r="AB6" s="1557">
        <v>0</v>
      </c>
      <c r="AC6" s="1554">
        <v>0</v>
      </c>
      <c r="AD6" s="1557">
        <v>1</v>
      </c>
      <c r="AE6" s="1557">
        <v>1</v>
      </c>
      <c r="AF6" s="1554">
        <v>1</v>
      </c>
      <c r="AG6" s="1557">
        <v>1</v>
      </c>
      <c r="AH6" s="1557">
        <v>1</v>
      </c>
      <c r="AI6" s="1554">
        <v>1</v>
      </c>
      <c r="AJ6" s="1557">
        <v>1</v>
      </c>
      <c r="AK6" s="1557">
        <v>1</v>
      </c>
      <c r="AL6" s="1554">
        <v>1</v>
      </c>
      <c r="AM6" s="1557">
        <v>0</v>
      </c>
      <c r="AN6" s="1557">
        <v>0</v>
      </c>
      <c r="AO6" s="1554">
        <v>0</v>
      </c>
      <c r="AP6" s="1557">
        <v>1</v>
      </c>
      <c r="AQ6" s="1557">
        <v>1</v>
      </c>
      <c r="AR6" s="1554">
        <v>1</v>
      </c>
      <c r="AS6" s="1557">
        <v>1</v>
      </c>
      <c r="AT6" s="1557">
        <v>1</v>
      </c>
      <c r="AU6" s="1554">
        <v>1</v>
      </c>
      <c r="AV6" s="1557">
        <v>2</v>
      </c>
      <c r="AW6" s="1557">
        <v>2</v>
      </c>
      <c r="AX6" s="1554">
        <v>1</v>
      </c>
      <c r="AY6" s="1557">
        <v>2</v>
      </c>
      <c r="AZ6" s="1557">
        <v>2</v>
      </c>
      <c r="BA6" s="1554">
        <v>1</v>
      </c>
      <c r="BB6" s="1557">
        <v>1</v>
      </c>
      <c r="BC6" s="1557">
        <v>1</v>
      </c>
      <c r="BD6" s="1554">
        <v>1</v>
      </c>
      <c r="BE6" s="1557">
        <v>0</v>
      </c>
      <c r="BF6" s="1557">
        <v>0</v>
      </c>
      <c r="BG6" s="1554">
        <v>0</v>
      </c>
      <c r="BH6" s="1557">
        <v>3</v>
      </c>
      <c r="BI6" s="1557">
        <v>3</v>
      </c>
      <c r="BJ6" s="1554">
        <v>1</v>
      </c>
      <c r="BK6" s="1557">
        <v>5</v>
      </c>
      <c r="BL6" s="1557">
        <v>5</v>
      </c>
      <c r="BM6" s="1554">
        <v>1</v>
      </c>
      <c r="BN6" s="1557">
        <v>6</v>
      </c>
      <c r="BO6" s="1557">
        <v>6</v>
      </c>
      <c r="BP6" s="1554">
        <v>1</v>
      </c>
      <c r="BQ6" s="1554">
        <v>1</v>
      </c>
      <c r="BR6" s="1554">
        <v>1</v>
      </c>
      <c r="BS6" s="1554">
        <v>1</v>
      </c>
      <c r="BT6" s="1557"/>
      <c r="BU6" s="2069"/>
      <c r="BV6" s="433">
        <v>57</v>
      </c>
      <c r="BW6" s="426" t="s">
        <v>306</v>
      </c>
      <c r="BX6" s="134">
        <v>0.4</v>
      </c>
      <c r="BY6" s="135">
        <v>0.05</v>
      </c>
      <c r="BZ6" s="135">
        <v>0.05</v>
      </c>
      <c r="CA6" s="430" t="s">
        <v>534</v>
      </c>
      <c r="CB6" s="135" t="s">
        <v>535</v>
      </c>
      <c r="CC6" s="135">
        <v>0.05</v>
      </c>
      <c r="CD6" s="135">
        <v>0.05</v>
      </c>
      <c r="CE6" s="430" t="s">
        <v>534</v>
      </c>
      <c r="CF6" s="135" t="s">
        <v>535</v>
      </c>
      <c r="CG6" s="135">
        <v>0.05</v>
      </c>
      <c r="CH6" s="135">
        <v>0.05</v>
      </c>
      <c r="CI6" s="430" t="s">
        <v>534</v>
      </c>
      <c r="CJ6" s="135" t="s">
        <v>535</v>
      </c>
      <c r="CK6" s="135">
        <v>0.05</v>
      </c>
      <c r="CL6" s="135">
        <v>0.05</v>
      </c>
      <c r="CM6" s="430" t="s">
        <v>534</v>
      </c>
      <c r="CN6" s="135" t="s">
        <v>535</v>
      </c>
      <c r="CO6" s="406"/>
      <c r="CP6" s="407"/>
    </row>
    <row r="7" spans="1:94" ht="24.95" customHeight="1" x14ac:dyDescent="0.25">
      <c r="A7" s="232"/>
      <c r="B7" s="1578"/>
      <c r="C7" s="1581"/>
      <c r="D7" s="1583"/>
      <c r="E7" s="1563"/>
      <c r="F7" s="1563"/>
      <c r="G7" s="1563"/>
      <c r="H7" s="1563"/>
      <c r="I7" s="1566"/>
      <c r="J7" s="1569"/>
      <c r="K7" s="1572"/>
      <c r="L7" s="1575"/>
      <c r="M7" s="1555"/>
      <c r="N7" s="1555"/>
      <c r="O7" s="1555"/>
      <c r="P7" s="1555"/>
      <c r="Q7" s="1555"/>
      <c r="R7" s="1555"/>
      <c r="S7" s="1555"/>
      <c r="T7" s="1558"/>
      <c r="U7" s="1558"/>
      <c r="V7" s="1558"/>
      <c r="W7" s="1558"/>
      <c r="X7" s="1558"/>
      <c r="Y7" s="1558"/>
      <c r="Z7" s="1558"/>
      <c r="AA7" s="1555"/>
      <c r="AB7" s="1555"/>
      <c r="AC7" s="1555"/>
      <c r="AD7" s="1555"/>
      <c r="AE7" s="1555"/>
      <c r="AF7" s="1555"/>
      <c r="AG7" s="1555"/>
      <c r="AH7" s="1555"/>
      <c r="AI7" s="1555"/>
      <c r="AJ7" s="1555"/>
      <c r="AK7" s="1555"/>
      <c r="AL7" s="1555"/>
      <c r="AM7" s="1555"/>
      <c r="AN7" s="1555"/>
      <c r="AO7" s="1555"/>
      <c r="AP7" s="1555"/>
      <c r="AQ7" s="1555"/>
      <c r="AR7" s="1555"/>
      <c r="AS7" s="1555"/>
      <c r="AT7" s="1555"/>
      <c r="AU7" s="1555"/>
      <c r="AV7" s="1555"/>
      <c r="AW7" s="1555"/>
      <c r="AX7" s="1555"/>
      <c r="AY7" s="1555"/>
      <c r="AZ7" s="1555"/>
      <c r="BA7" s="1555"/>
      <c r="BB7" s="1555"/>
      <c r="BC7" s="1555"/>
      <c r="BD7" s="1555"/>
      <c r="BE7" s="1555"/>
      <c r="BF7" s="1555"/>
      <c r="BG7" s="1555"/>
      <c r="BH7" s="1555"/>
      <c r="BI7" s="1555"/>
      <c r="BJ7" s="1555"/>
      <c r="BK7" s="1555"/>
      <c r="BL7" s="1555"/>
      <c r="BM7" s="1555"/>
      <c r="BN7" s="1555"/>
      <c r="BO7" s="1555"/>
      <c r="BP7" s="1555"/>
      <c r="BQ7" s="1555"/>
      <c r="BR7" s="1555"/>
      <c r="BS7" s="1555"/>
      <c r="BT7" s="1555"/>
      <c r="BU7" s="2070"/>
      <c r="BV7" s="433">
        <v>58</v>
      </c>
      <c r="BW7" s="427" t="s">
        <v>307</v>
      </c>
      <c r="BX7" s="134">
        <v>0.3</v>
      </c>
      <c r="BY7" s="137">
        <v>7.4999999999999997E-2</v>
      </c>
      <c r="BZ7" s="137">
        <v>0.05</v>
      </c>
      <c r="CA7" s="431" t="s">
        <v>536</v>
      </c>
      <c r="CB7" s="137" t="s">
        <v>535</v>
      </c>
      <c r="CC7" s="137">
        <v>7.4999999999999997E-2</v>
      </c>
      <c r="CD7" s="137">
        <v>0.05</v>
      </c>
      <c r="CE7" s="431" t="s">
        <v>536</v>
      </c>
      <c r="CF7" s="137" t="s">
        <v>535</v>
      </c>
      <c r="CG7" s="137">
        <v>7.4999999999999997E-2</v>
      </c>
      <c r="CH7" s="137">
        <v>0.05</v>
      </c>
      <c r="CI7" s="667" t="s">
        <v>536</v>
      </c>
      <c r="CJ7" s="137" t="s">
        <v>535</v>
      </c>
      <c r="CK7" s="137">
        <v>7.4999999999999997E-2</v>
      </c>
      <c r="CL7" s="137">
        <v>0.05</v>
      </c>
      <c r="CM7" s="783" t="s">
        <v>536</v>
      </c>
      <c r="CN7" s="137" t="s">
        <v>535</v>
      </c>
      <c r="CO7" s="406"/>
      <c r="CP7" s="407"/>
    </row>
    <row r="8" spans="1:94" ht="27.95" customHeight="1" x14ac:dyDescent="0.25">
      <c r="A8" s="232"/>
      <c r="B8" s="1578"/>
      <c r="C8" s="1581"/>
      <c r="D8" s="1584"/>
      <c r="E8" s="1564"/>
      <c r="F8" s="1564"/>
      <c r="G8" s="1564"/>
      <c r="H8" s="1564"/>
      <c r="I8" s="1567"/>
      <c r="J8" s="1570"/>
      <c r="K8" s="1573"/>
      <c r="L8" s="1576"/>
      <c r="M8" s="1556"/>
      <c r="N8" s="1556"/>
      <c r="O8" s="1556"/>
      <c r="P8" s="1556"/>
      <c r="Q8" s="1556"/>
      <c r="R8" s="1556"/>
      <c r="S8" s="1556"/>
      <c r="T8" s="1558"/>
      <c r="U8" s="1558"/>
      <c r="V8" s="1558"/>
      <c r="W8" s="1558"/>
      <c r="X8" s="1558"/>
      <c r="Y8" s="1558"/>
      <c r="Z8" s="1558"/>
      <c r="AA8" s="1556"/>
      <c r="AB8" s="1556"/>
      <c r="AC8" s="1556"/>
      <c r="AD8" s="1556"/>
      <c r="AE8" s="1556"/>
      <c r="AF8" s="1556"/>
      <c r="AG8" s="1556"/>
      <c r="AH8" s="1556"/>
      <c r="AI8" s="1556"/>
      <c r="AJ8" s="1556"/>
      <c r="AK8" s="1556"/>
      <c r="AL8" s="1556"/>
      <c r="AM8" s="1556"/>
      <c r="AN8" s="1556"/>
      <c r="AO8" s="1556"/>
      <c r="AP8" s="1556"/>
      <c r="AQ8" s="1556"/>
      <c r="AR8" s="1556"/>
      <c r="AS8" s="1556"/>
      <c r="AT8" s="1556"/>
      <c r="AU8" s="1556"/>
      <c r="AV8" s="1556"/>
      <c r="AW8" s="1556"/>
      <c r="AX8" s="1556"/>
      <c r="AY8" s="1556"/>
      <c r="AZ8" s="1556"/>
      <c r="BA8" s="1556"/>
      <c r="BB8" s="1556"/>
      <c r="BC8" s="1556"/>
      <c r="BD8" s="1556"/>
      <c r="BE8" s="1556"/>
      <c r="BF8" s="1556"/>
      <c r="BG8" s="1556"/>
      <c r="BH8" s="1556"/>
      <c r="BI8" s="1556"/>
      <c r="BJ8" s="1556"/>
      <c r="BK8" s="1556"/>
      <c r="BL8" s="1556"/>
      <c r="BM8" s="1556"/>
      <c r="BN8" s="1556"/>
      <c r="BO8" s="1556"/>
      <c r="BP8" s="1556"/>
      <c r="BQ8" s="1556"/>
      <c r="BR8" s="1556"/>
      <c r="BS8" s="1556"/>
      <c r="BT8" s="1556"/>
      <c r="BU8" s="2071"/>
      <c r="BV8" s="433">
        <v>59</v>
      </c>
      <c r="BW8" s="428" t="s">
        <v>308</v>
      </c>
      <c r="BX8" s="134">
        <v>0.3</v>
      </c>
      <c r="BY8" s="137">
        <v>7.4999999999999997E-2</v>
      </c>
      <c r="BZ8" s="137">
        <v>0.05</v>
      </c>
      <c r="CA8" s="431" t="s">
        <v>537</v>
      </c>
      <c r="CB8" s="137" t="s">
        <v>538</v>
      </c>
      <c r="CC8" s="137">
        <v>7.4999999999999997E-2</v>
      </c>
      <c r="CD8" s="137">
        <v>0.05</v>
      </c>
      <c r="CE8" s="431" t="s">
        <v>537</v>
      </c>
      <c r="CF8" s="137" t="s">
        <v>538</v>
      </c>
      <c r="CG8" s="137">
        <v>7.4999999999999997E-2</v>
      </c>
      <c r="CH8" s="137">
        <v>0.05</v>
      </c>
      <c r="CI8" s="667" t="s">
        <v>537</v>
      </c>
      <c r="CJ8" s="137" t="s">
        <v>538</v>
      </c>
      <c r="CK8" s="137">
        <v>7.4999999999999997E-2</v>
      </c>
      <c r="CL8" s="137">
        <v>0.05</v>
      </c>
      <c r="CM8" s="783" t="s">
        <v>537</v>
      </c>
      <c r="CN8" s="137" t="s">
        <v>538</v>
      </c>
      <c r="CO8" s="406"/>
      <c r="CP8" s="407"/>
    </row>
    <row r="9" spans="1:94" ht="48" customHeight="1" x14ac:dyDescent="0.25">
      <c r="A9" s="232"/>
      <c r="B9" s="1578"/>
      <c r="C9" s="1581"/>
      <c r="D9" s="1542">
        <v>26</v>
      </c>
      <c r="E9" s="1536" t="s">
        <v>514</v>
      </c>
      <c r="F9" s="1536" t="s">
        <v>74</v>
      </c>
      <c r="G9" s="1536" t="s">
        <v>75</v>
      </c>
      <c r="H9" s="1536" t="s">
        <v>279</v>
      </c>
      <c r="I9" s="1544">
        <v>0.95</v>
      </c>
      <c r="J9" s="1536">
        <v>2018</v>
      </c>
      <c r="K9" s="1538">
        <v>0.95</v>
      </c>
      <c r="L9" s="1540"/>
      <c r="M9" s="1107"/>
      <c r="N9" s="1107"/>
      <c r="O9" s="1107"/>
      <c r="P9" s="1107"/>
      <c r="Q9" s="1107"/>
      <c r="R9" s="1107"/>
      <c r="S9" s="1107"/>
      <c r="T9" s="1107"/>
      <c r="U9" s="1107"/>
      <c r="V9" s="1107"/>
      <c r="W9" s="1107"/>
      <c r="X9" s="1107"/>
      <c r="Y9" s="1107"/>
      <c r="Z9" s="1107"/>
      <c r="AA9" s="1107"/>
      <c r="AB9" s="1107"/>
      <c r="AC9" s="1107"/>
      <c r="AD9" s="1107"/>
      <c r="AE9" s="1107"/>
      <c r="AF9" s="1107"/>
      <c r="AG9" s="1107"/>
      <c r="AH9" s="1107"/>
      <c r="AI9" s="1107"/>
      <c r="AJ9" s="1107"/>
      <c r="AK9" s="1107"/>
      <c r="AL9" s="1095">
        <v>0.34129999999999999</v>
      </c>
      <c r="AM9" s="1107"/>
      <c r="AN9" s="1107"/>
      <c r="AO9" s="1107"/>
      <c r="AP9" s="1107"/>
      <c r="AQ9" s="1107"/>
      <c r="AR9" s="1107"/>
      <c r="AS9" s="1107"/>
      <c r="AT9" s="1107"/>
      <c r="AU9" s="1107"/>
      <c r="AV9" s="1107"/>
      <c r="AW9" s="1107"/>
      <c r="AX9" s="1095">
        <v>0.81100000000000005</v>
      </c>
      <c r="AY9" s="1107"/>
      <c r="AZ9" s="1107"/>
      <c r="BA9" s="1107"/>
      <c r="BB9" s="1107"/>
      <c r="BC9" s="1107"/>
      <c r="BD9" s="1107"/>
      <c r="BE9" s="1107"/>
      <c r="BF9" s="1107"/>
      <c r="BG9" s="1107"/>
      <c r="BH9" s="1107"/>
      <c r="BI9" s="1107"/>
      <c r="BJ9" s="1107">
        <v>0.81100000000000005</v>
      </c>
      <c r="BK9" s="1107"/>
      <c r="BL9" s="1107"/>
      <c r="BM9" s="1107">
        <v>0.81100000000000005</v>
      </c>
      <c r="BN9" s="1107"/>
      <c r="BO9" s="1107"/>
      <c r="BP9" s="1107">
        <v>0.81100000000000005</v>
      </c>
      <c r="BQ9" s="1095">
        <v>0.95</v>
      </c>
      <c r="BR9" s="1107">
        <v>0.81100000000000005</v>
      </c>
      <c r="BS9" s="1107">
        <f>BR9/BQ9</f>
        <v>0.85368421052631593</v>
      </c>
      <c r="BT9" s="1107"/>
      <c r="BU9" s="2067"/>
      <c r="BV9" s="434">
        <v>60</v>
      </c>
      <c r="BW9" s="429" t="s">
        <v>76</v>
      </c>
      <c r="BX9" s="403">
        <v>0.5</v>
      </c>
      <c r="BY9" s="137">
        <v>0.125</v>
      </c>
      <c r="BZ9" s="137">
        <v>0.05</v>
      </c>
      <c r="CA9" s="431" t="s">
        <v>539</v>
      </c>
      <c r="CB9" s="137" t="s">
        <v>540</v>
      </c>
      <c r="CC9" s="137">
        <v>0.125</v>
      </c>
      <c r="CD9" s="137">
        <v>0.05</v>
      </c>
      <c r="CE9" s="431" t="s">
        <v>539</v>
      </c>
      <c r="CF9" s="137" t="s">
        <v>540</v>
      </c>
      <c r="CG9" s="137">
        <v>0.125</v>
      </c>
      <c r="CH9" s="137">
        <v>0.05</v>
      </c>
      <c r="CI9" s="667" t="s">
        <v>539</v>
      </c>
      <c r="CJ9" s="137" t="s">
        <v>540</v>
      </c>
      <c r="CK9" s="137">
        <v>0.125</v>
      </c>
      <c r="CL9" s="137">
        <v>0.05</v>
      </c>
      <c r="CM9" s="783" t="s">
        <v>539</v>
      </c>
      <c r="CN9" s="137" t="s">
        <v>540</v>
      </c>
      <c r="CO9" s="1919" t="s">
        <v>55</v>
      </c>
      <c r="CP9" s="1920" t="s">
        <v>45</v>
      </c>
    </row>
    <row r="10" spans="1:94" ht="24.75" thickBot="1" x14ac:dyDescent="0.3">
      <c r="A10" s="232"/>
      <c r="B10" s="1579"/>
      <c r="C10" s="1582"/>
      <c r="D10" s="1543"/>
      <c r="E10" s="1537"/>
      <c r="F10" s="1537"/>
      <c r="G10" s="1537"/>
      <c r="H10" s="1537"/>
      <c r="I10" s="1545"/>
      <c r="J10" s="1537"/>
      <c r="K10" s="1539"/>
      <c r="L10" s="1541"/>
      <c r="M10" s="1527"/>
      <c r="N10" s="1527"/>
      <c r="O10" s="1527"/>
      <c r="P10" s="1527"/>
      <c r="Q10" s="1527"/>
      <c r="R10" s="1527"/>
      <c r="S10" s="1527"/>
      <c r="T10" s="1527"/>
      <c r="U10" s="1527"/>
      <c r="V10" s="1527"/>
      <c r="W10" s="1527"/>
      <c r="X10" s="1527"/>
      <c r="Y10" s="1527"/>
      <c r="Z10" s="1527"/>
      <c r="AA10" s="1527"/>
      <c r="AB10" s="1527"/>
      <c r="AC10" s="1527"/>
      <c r="AD10" s="1527"/>
      <c r="AE10" s="1527"/>
      <c r="AF10" s="1527"/>
      <c r="AG10" s="1527"/>
      <c r="AH10" s="1527"/>
      <c r="AI10" s="1527"/>
      <c r="AJ10" s="1527"/>
      <c r="AK10" s="1527"/>
      <c r="AL10" s="1526"/>
      <c r="AM10" s="1527"/>
      <c r="AN10" s="1527"/>
      <c r="AO10" s="1527"/>
      <c r="AP10" s="1527"/>
      <c r="AQ10" s="1527"/>
      <c r="AR10" s="1527"/>
      <c r="AS10" s="1527"/>
      <c r="AT10" s="1527"/>
      <c r="AU10" s="1527"/>
      <c r="AV10" s="1527"/>
      <c r="AW10" s="1527"/>
      <c r="AX10" s="1526"/>
      <c r="AY10" s="1527"/>
      <c r="AZ10" s="1527"/>
      <c r="BA10" s="1527"/>
      <c r="BB10" s="1527"/>
      <c r="BC10" s="1527"/>
      <c r="BD10" s="1527"/>
      <c r="BE10" s="1527"/>
      <c r="BF10" s="1527"/>
      <c r="BG10" s="1527"/>
      <c r="BH10" s="1527"/>
      <c r="BI10" s="1527"/>
      <c r="BJ10" s="1527"/>
      <c r="BK10" s="1527"/>
      <c r="BL10" s="1527"/>
      <c r="BM10" s="1527"/>
      <c r="BN10" s="1527"/>
      <c r="BO10" s="1527"/>
      <c r="BP10" s="1527"/>
      <c r="BQ10" s="1526"/>
      <c r="BR10" s="1527"/>
      <c r="BS10" s="1527"/>
      <c r="BT10" s="1527"/>
      <c r="BU10" s="2068"/>
      <c r="BV10" s="435">
        <v>61</v>
      </c>
      <c r="BW10" s="436" t="s">
        <v>77</v>
      </c>
      <c r="BX10" s="404">
        <v>0.5</v>
      </c>
      <c r="BY10" s="307">
        <v>0.125</v>
      </c>
      <c r="BZ10" s="307">
        <v>0</v>
      </c>
      <c r="CA10" s="307" t="s">
        <v>227</v>
      </c>
      <c r="CB10" s="307" t="s">
        <v>227</v>
      </c>
      <c r="CC10" s="307">
        <v>0.125</v>
      </c>
      <c r="CD10" s="307">
        <v>0</v>
      </c>
      <c r="CE10" s="307" t="s">
        <v>227</v>
      </c>
      <c r="CF10" s="307" t="s">
        <v>227</v>
      </c>
      <c r="CG10" s="307">
        <v>0.125</v>
      </c>
      <c r="CH10" s="307">
        <v>0</v>
      </c>
      <c r="CI10" s="307" t="s">
        <v>227</v>
      </c>
      <c r="CJ10" s="307" t="s">
        <v>227</v>
      </c>
      <c r="CK10" s="307">
        <v>0.125</v>
      </c>
      <c r="CL10" s="307">
        <v>0</v>
      </c>
      <c r="CM10" s="307" t="s">
        <v>227</v>
      </c>
      <c r="CN10" s="307" t="s">
        <v>227</v>
      </c>
      <c r="CO10" s="1582"/>
      <c r="CP10" s="1921"/>
    </row>
  </sheetData>
  <mergeCells count="202">
    <mergeCell ref="CL1:CL4"/>
    <mergeCell ref="CM1:CM4"/>
    <mergeCell ref="CN1:CN4"/>
    <mergeCell ref="BN6:BN8"/>
    <mergeCell ref="BO6:BO8"/>
    <mergeCell ref="BP6:BP8"/>
    <mergeCell ref="BN9:BN10"/>
    <mergeCell ref="BO9:BO10"/>
    <mergeCell ref="BP9:BP10"/>
    <mergeCell ref="BR6:BR8"/>
    <mergeCell ref="BS6:BS8"/>
    <mergeCell ref="BT6:BT8"/>
    <mergeCell ref="BU9:BU10"/>
    <mergeCell ref="BN2:BP3"/>
    <mergeCell ref="BU6:BU8"/>
    <mergeCell ref="BQ6:BQ8"/>
    <mergeCell ref="A1:A4"/>
    <mergeCell ref="B1:B4"/>
    <mergeCell ref="C1:C4"/>
    <mergeCell ref="D1:D4"/>
    <mergeCell ref="E1:E4"/>
    <mergeCell ref="F1:J1"/>
    <mergeCell ref="I3:I4"/>
    <mergeCell ref="J3:J4"/>
    <mergeCell ref="G6:G8"/>
    <mergeCell ref="H6:H8"/>
    <mergeCell ref="I6:I8"/>
    <mergeCell ref="J6:J8"/>
    <mergeCell ref="B5:B10"/>
    <mergeCell ref="F6:F8"/>
    <mergeCell ref="E6:E8"/>
    <mergeCell ref="D6:D8"/>
    <mergeCell ref="C5:C10"/>
    <mergeCell ref="D9:D10"/>
    <mergeCell ref="E9:E10"/>
    <mergeCell ref="F9:F10"/>
    <mergeCell ref="G9:G10"/>
    <mergeCell ref="H9:H10"/>
    <mergeCell ref="I9:I10"/>
    <mergeCell ref="J9:J10"/>
    <mergeCell ref="X2:Z3"/>
    <mergeCell ref="AA2:AC3"/>
    <mergeCell ref="S6:S8"/>
    <mergeCell ref="T6:T8"/>
    <mergeCell ref="CK1:CK4"/>
    <mergeCell ref="BH2:BJ3"/>
    <mergeCell ref="BK2:BM3"/>
    <mergeCell ref="AD2:AF3"/>
    <mergeCell ref="AG2:AI3"/>
    <mergeCell ref="AJ2:AL3"/>
    <mergeCell ref="AM2:AO3"/>
    <mergeCell ref="AP2:AR3"/>
    <mergeCell ref="AS2:AU3"/>
    <mergeCell ref="BZ1:BZ4"/>
    <mergeCell ref="CD1:CD4"/>
    <mergeCell ref="CB1:CB4"/>
    <mergeCell ref="CF1:CF4"/>
    <mergeCell ref="CA1:CA4"/>
    <mergeCell ref="CE1:CE4"/>
    <mergeCell ref="CH1:CH4"/>
    <mergeCell ref="CJ1:CJ4"/>
    <mergeCell ref="AV2:AX3"/>
    <mergeCell ref="AY2:BA3"/>
    <mergeCell ref="BB2:BD3"/>
    <mergeCell ref="CO1:CO4"/>
    <mergeCell ref="CP1:CP4"/>
    <mergeCell ref="F2:F4"/>
    <mergeCell ref="G2:G4"/>
    <mergeCell ref="H2:H4"/>
    <mergeCell ref="I2:J2"/>
    <mergeCell ref="L2:N3"/>
    <mergeCell ref="O2:Q3"/>
    <mergeCell ref="BU1:BU4"/>
    <mergeCell ref="BV1:BW4"/>
    <mergeCell ref="BX1:BX4"/>
    <mergeCell ref="BY1:BY4"/>
    <mergeCell ref="CC1:CC4"/>
    <mergeCell ref="CG1:CG4"/>
    <mergeCell ref="K1:K4"/>
    <mergeCell ref="L1:BM1"/>
    <mergeCell ref="BQ1:BQ4"/>
    <mergeCell ref="BR1:BR4"/>
    <mergeCell ref="BS1:BS4"/>
    <mergeCell ref="BT1:BT4"/>
    <mergeCell ref="R2:T3"/>
    <mergeCell ref="U2:W3"/>
    <mergeCell ref="BE2:BG3"/>
    <mergeCell ref="CI1:CI4"/>
    <mergeCell ref="U6:U8"/>
    <mergeCell ref="V6:V8"/>
    <mergeCell ref="W6:W8"/>
    <mergeCell ref="X6:X8"/>
    <mergeCell ref="M6:M8"/>
    <mergeCell ref="N6:N8"/>
    <mergeCell ref="O6:O8"/>
    <mergeCell ref="P6:P8"/>
    <mergeCell ref="Q6:Q8"/>
    <mergeCell ref="R6:R8"/>
    <mergeCell ref="AG6:AG8"/>
    <mergeCell ref="AH6:AH8"/>
    <mergeCell ref="AI6:AI8"/>
    <mergeCell ref="AJ6:AJ8"/>
    <mergeCell ref="Y6:Y8"/>
    <mergeCell ref="Z6:Z8"/>
    <mergeCell ref="AA6:AA8"/>
    <mergeCell ref="AB6:AB8"/>
    <mergeCell ref="AC6:AC8"/>
    <mergeCell ref="AD6:AD8"/>
    <mergeCell ref="BB6:BB8"/>
    <mergeCell ref="AQ6:AQ8"/>
    <mergeCell ref="AR6:AR8"/>
    <mergeCell ref="AS6:AS8"/>
    <mergeCell ref="AT6:AT8"/>
    <mergeCell ref="AU6:AU8"/>
    <mergeCell ref="AV6:AV8"/>
    <mergeCell ref="AK6:AK8"/>
    <mergeCell ref="AL6:AL8"/>
    <mergeCell ref="AM6:AM8"/>
    <mergeCell ref="AW6:AW8"/>
    <mergeCell ref="AX6:AX8"/>
    <mergeCell ref="AY6:AY8"/>
    <mergeCell ref="AZ6:AZ8"/>
    <mergeCell ref="BA6:BA8"/>
    <mergeCell ref="K9:K10"/>
    <mergeCell ref="L9:L10"/>
    <mergeCell ref="M9:M10"/>
    <mergeCell ref="N9:N10"/>
    <mergeCell ref="O9:O10"/>
    <mergeCell ref="K6:K8"/>
    <mergeCell ref="L6:L8"/>
    <mergeCell ref="BL6:BL8"/>
    <mergeCell ref="BM6:BM8"/>
    <mergeCell ref="BC6:BC8"/>
    <mergeCell ref="BD6:BD8"/>
    <mergeCell ref="BE6:BE8"/>
    <mergeCell ref="BF6:BF8"/>
    <mergeCell ref="BG6:BG8"/>
    <mergeCell ref="BH6:BH8"/>
    <mergeCell ref="BI6:BI8"/>
    <mergeCell ref="BJ6:BJ8"/>
    <mergeCell ref="BK6:BK8"/>
    <mergeCell ref="AN6:AN8"/>
    <mergeCell ref="AO6:AO8"/>
    <mergeCell ref="AP6:AP8"/>
    <mergeCell ref="AE6:AE8"/>
    <mergeCell ref="AF6:AF8"/>
    <mergeCell ref="V9:V10"/>
    <mergeCell ref="W9:W10"/>
    <mergeCell ref="X9:X10"/>
    <mergeCell ref="Y9:Y10"/>
    <mergeCell ref="Z9:Z10"/>
    <mergeCell ref="AA9:AA10"/>
    <mergeCell ref="AK9:AK10"/>
    <mergeCell ref="AL9:AL10"/>
    <mergeCell ref="AM9:AM10"/>
    <mergeCell ref="P9:P10"/>
    <mergeCell ref="Q9:Q10"/>
    <mergeCell ref="R9:R10"/>
    <mergeCell ref="S9:S10"/>
    <mergeCell ref="T9:T10"/>
    <mergeCell ref="U9:U10"/>
    <mergeCell ref="AH9:AH10"/>
    <mergeCell ref="AI9:AI10"/>
    <mergeCell ref="AJ9:AJ10"/>
    <mergeCell ref="AB9:AB10"/>
    <mergeCell ref="AC9:AC10"/>
    <mergeCell ref="AD9:AD10"/>
    <mergeCell ref="AE9:AE10"/>
    <mergeCell ref="AF9:AF10"/>
    <mergeCell ref="AG9:AG10"/>
    <mergeCell ref="BD9:BD10"/>
    <mergeCell ref="BE9:BE10"/>
    <mergeCell ref="AT9:AT10"/>
    <mergeCell ref="AU9:AU10"/>
    <mergeCell ref="AV9:AV10"/>
    <mergeCell ref="AW9:AW10"/>
    <mergeCell ref="AX9:AX10"/>
    <mergeCell ref="AY9:AY10"/>
    <mergeCell ref="AN9:AN10"/>
    <mergeCell ref="AO9:AO10"/>
    <mergeCell ref="AP9:AP10"/>
    <mergeCell ref="AQ9:AQ10"/>
    <mergeCell ref="AR9:AR10"/>
    <mergeCell ref="AS9:AS10"/>
    <mergeCell ref="AZ9:AZ10"/>
    <mergeCell ref="BA9:BA10"/>
    <mergeCell ref="BB9:BB10"/>
    <mergeCell ref="BC9:BC10"/>
    <mergeCell ref="CO9:CO10"/>
    <mergeCell ref="CP9:CP10"/>
    <mergeCell ref="BL9:BL10"/>
    <mergeCell ref="BM9:BM10"/>
    <mergeCell ref="BQ9:BQ10"/>
    <mergeCell ref="BR9:BR10"/>
    <mergeCell ref="BS9:BS10"/>
    <mergeCell ref="BT9:BT10"/>
    <mergeCell ref="BF9:BF10"/>
    <mergeCell ref="BG9:BG10"/>
    <mergeCell ref="BH9:BH10"/>
    <mergeCell ref="BI9:BI10"/>
    <mergeCell ref="BJ9:BJ10"/>
    <mergeCell ref="BK9:BK10"/>
  </mergeCells>
  <pageMargins left="0.7" right="0.7" top="0.75" bottom="0.75" header="0.3" footer="0.3"/>
  <legacyDrawing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0"/>
  <dimension ref="A1:CP7"/>
  <sheetViews>
    <sheetView topLeftCell="CJ1" workbookViewId="0">
      <selection activeCell="CO5" sqref="CO5:CP7"/>
    </sheetView>
  </sheetViews>
  <sheetFormatPr baseColWidth="10" defaultRowHeight="15" x14ac:dyDescent="0.25"/>
  <cols>
    <col min="1" max="1" width="15.140625" style="1" customWidth="1"/>
    <col min="2" max="2" width="22.7109375" style="4" customWidth="1"/>
    <col min="3" max="3" width="14.85546875" style="1" customWidth="1"/>
    <col min="4" max="4" width="6.140625" style="73" customWidth="1"/>
    <col min="5" max="5" width="16" style="1" customWidth="1"/>
    <col min="6" max="6" width="12.85546875" style="1" customWidth="1"/>
    <col min="7" max="7" width="23.140625" style="1" customWidth="1"/>
    <col min="8" max="8" width="10" style="1" customWidth="1"/>
    <col min="9" max="9" width="10.28515625" style="1" customWidth="1"/>
    <col min="10" max="10" width="7.140625" style="1" bestFit="1" customWidth="1"/>
    <col min="11" max="11" width="10.85546875" style="1" customWidth="1"/>
    <col min="12" max="68" width="7.140625" customWidth="1"/>
    <col min="72" max="73" width="16.7109375" hidden="1" customWidth="1"/>
    <col min="74" max="74" width="6.140625" style="25" customWidth="1"/>
    <col min="75" max="75" width="70" style="1" customWidth="1"/>
    <col min="76" max="76" width="16.28515625" style="1" customWidth="1"/>
    <col min="77" max="78" width="11.7109375" style="1" customWidth="1"/>
    <col min="79" max="79" width="28.42578125" style="1" customWidth="1"/>
    <col min="80" max="80" width="38.28515625" style="1" customWidth="1"/>
    <col min="81" max="82" width="11.7109375" style="1" customWidth="1"/>
    <col min="83" max="83" width="33.140625" style="1" customWidth="1"/>
    <col min="84" max="84" width="38.28515625" style="1" customWidth="1"/>
    <col min="85" max="86" width="11.7109375" style="1" customWidth="1"/>
    <col min="87" max="87" width="33.140625" style="1" customWidth="1"/>
    <col min="88" max="88" width="38.28515625" style="1" customWidth="1"/>
    <col min="89" max="90" width="11.7109375" style="1" customWidth="1"/>
    <col min="91" max="91" width="33.140625" style="1" customWidth="1"/>
    <col min="92" max="92" width="38.28515625" style="1" customWidth="1"/>
    <col min="93" max="93" width="20.7109375" style="5" customWidth="1"/>
    <col min="94" max="94" width="19.28515625" style="1" customWidth="1"/>
  </cols>
  <sheetData>
    <row r="1" spans="1:94" ht="15" customHeight="1" thickBot="1" x14ac:dyDescent="0.3">
      <c r="A1" s="1055" t="s">
        <v>0</v>
      </c>
      <c r="B1" s="1055" t="s">
        <v>204</v>
      </c>
      <c r="C1" s="1250" t="s">
        <v>1</v>
      </c>
      <c r="D1" s="1260" t="s">
        <v>243</v>
      </c>
      <c r="E1" s="1250" t="s">
        <v>2</v>
      </c>
      <c r="F1" s="1250" t="s">
        <v>3</v>
      </c>
      <c r="G1" s="1251"/>
      <c r="H1" s="1251"/>
      <c r="I1" s="1251"/>
      <c r="J1" s="1251"/>
      <c r="K1" s="1250" t="s">
        <v>244</v>
      </c>
      <c r="L1" s="1870" t="s">
        <v>401</v>
      </c>
      <c r="M1" s="1871"/>
      <c r="N1" s="1871"/>
      <c r="O1" s="1871"/>
      <c r="P1" s="1871"/>
      <c r="Q1" s="1871"/>
      <c r="R1" s="1871"/>
      <c r="S1" s="1871"/>
      <c r="T1" s="1871"/>
      <c r="U1" s="1871"/>
      <c r="V1" s="1871"/>
      <c r="W1" s="1871"/>
      <c r="X1" s="1871"/>
      <c r="Y1" s="1871"/>
      <c r="Z1" s="1871"/>
      <c r="AA1" s="1871"/>
      <c r="AB1" s="1871"/>
      <c r="AC1" s="1871"/>
      <c r="AD1" s="1871"/>
      <c r="AE1" s="1871"/>
      <c r="AF1" s="1871"/>
      <c r="AG1" s="1871"/>
      <c r="AH1" s="1871"/>
      <c r="AI1" s="1871"/>
      <c r="AJ1" s="1871"/>
      <c r="AK1" s="1871"/>
      <c r="AL1" s="1871"/>
      <c r="AM1" s="1871"/>
      <c r="AN1" s="1871"/>
      <c r="AO1" s="1871"/>
      <c r="AP1" s="1871"/>
      <c r="AQ1" s="1871"/>
      <c r="AR1" s="1871"/>
      <c r="AS1" s="1871"/>
      <c r="AT1" s="1871"/>
      <c r="AU1" s="1871"/>
      <c r="AV1" s="1871"/>
      <c r="AW1" s="1871"/>
      <c r="AX1" s="1871"/>
      <c r="AY1" s="1871"/>
      <c r="AZ1" s="1871"/>
      <c r="BA1" s="1871"/>
      <c r="BB1" s="1871"/>
      <c r="BC1" s="1871"/>
      <c r="BD1" s="1871"/>
      <c r="BE1" s="1871"/>
      <c r="BF1" s="1871"/>
      <c r="BG1" s="1871"/>
      <c r="BH1" s="1871"/>
      <c r="BI1" s="1871"/>
      <c r="BJ1" s="1871"/>
      <c r="BK1" s="1871"/>
      <c r="BL1" s="1871"/>
      <c r="BM1" s="1871"/>
      <c r="BN1" s="699"/>
      <c r="BO1" s="699"/>
      <c r="BP1" s="699"/>
      <c r="BQ1" s="1862" t="s">
        <v>244</v>
      </c>
      <c r="BR1" s="1854" t="s">
        <v>394</v>
      </c>
      <c r="BS1" s="1854" t="s">
        <v>395</v>
      </c>
      <c r="BT1" s="1854" t="s">
        <v>396</v>
      </c>
      <c r="BU1" s="2028" t="s">
        <v>397</v>
      </c>
      <c r="BV1" s="1864" t="s">
        <v>8</v>
      </c>
      <c r="BW1" s="1865"/>
      <c r="BX1" s="1861" t="s">
        <v>9</v>
      </c>
      <c r="BY1" s="2080" t="s">
        <v>10</v>
      </c>
      <c r="BZ1" s="2080" t="s">
        <v>515</v>
      </c>
      <c r="CA1" s="2080" t="s">
        <v>512</v>
      </c>
      <c r="CB1" s="2087" t="s">
        <v>11</v>
      </c>
      <c r="CC1" s="2072" t="s">
        <v>20</v>
      </c>
      <c r="CD1" s="2072" t="s">
        <v>503</v>
      </c>
      <c r="CE1" s="2072" t="s">
        <v>512</v>
      </c>
      <c r="CF1" s="2074" t="s">
        <v>11</v>
      </c>
      <c r="CG1" s="2082" t="s">
        <v>22</v>
      </c>
      <c r="CH1" s="2082" t="s">
        <v>700</v>
      </c>
      <c r="CI1" s="2082" t="s">
        <v>512</v>
      </c>
      <c r="CJ1" s="2090" t="s">
        <v>11</v>
      </c>
      <c r="CK1" s="2078" t="s">
        <v>23</v>
      </c>
      <c r="CL1" s="2078" t="s">
        <v>721</v>
      </c>
      <c r="CM1" s="2078" t="s">
        <v>512</v>
      </c>
      <c r="CN1" s="2089" t="s">
        <v>11</v>
      </c>
      <c r="CO1" s="1861" t="s">
        <v>12</v>
      </c>
      <c r="CP1" s="1861" t="s">
        <v>13</v>
      </c>
    </row>
    <row r="2" spans="1:94" ht="15" customHeight="1" x14ac:dyDescent="0.25">
      <c r="A2" s="1055"/>
      <c r="B2" s="1055"/>
      <c r="C2" s="1250"/>
      <c r="D2" s="1830"/>
      <c r="E2" s="1250"/>
      <c r="F2" s="1250" t="s">
        <v>14</v>
      </c>
      <c r="G2" s="1250" t="s">
        <v>15</v>
      </c>
      <c r="H2" s="1250" t="s">
        <v>16</v>
      </c>
      <c r="I2" s="1259" t="s">
        <v>17</v>
      </c>
      <c r="J2" s="1251"/>
      <c r="K2" s="1868"/>
      <c r="L2" s="1862" t="s">
        <v>376</v>
      </c>
      <c r="M2" s="1854"/>
      <c r="N2" s="1854"/>
      <c r="O2" s="1842" t="s">
        <v>377</v>
      </c>
      <c r="P2" s="1843"/>
      <c r="Q2" s="1844"/>
      <c r="R2" s="1842" t="s">
        <v>378</v>
      </c>
      <c r="S2" s="1843"/>
      <c r="T2" s="1844"/>
      <c r="U2" s="1848" t="s">
        <v>379</v>
      </c>
      <c r="V2" s="1849"/>
      <c r="W2" s="1850"/>
      <c r="X2" s="1854" t="s">
        <v>380</v>
      </c>
      <c r="Y2" s="1854"/>
      <c r="Z2" s="1854"/>
      <c r="AA2" s="1842" t="s">
        <v>381</v>
      </c>
      <c r="AB2" s="1843"/>
      <c r="AC2" s="1844"/>
      <c r="AD2" s="1842" t="s">
        <v>382</v>
      </c>
      <c r="AE2" s="1843"/>
      <c r="AF2" s="1844"/>
      <c r="AG2" s="1848" t="s">
        <v>383</v>
      </c>
      <c r="AH2" s="1849"/>
      <c r="AI2" s="1850"/>
      <c r="AJ2" s="1848" t="s">
        <v>384</v>
      </c>
      <c r="AK2" s="1849"/>
      <c r="AL2" s="1850"/>
      <c r="AM2" s="1854" t="s">
        <v>385</v>
      </c>
      <c r="AN2" s="1854"/>
      <c r="AO2" s="1854"/>
      <c r="AP2" s="1842" t="s">
        <v>386</v>
      </c>
      <c r="AQ2" s="1843"/>
      <c r="AR2" s="1844"/>
      <c r="AS2" s="1842" t="s">
        <v>387</v>
      </c>
      <c r="AT2" s="1843"/>
      <c r="AU2" s="1844"/>
      <c r="AV2" s="1848" t="s">
        <v>388</v>
      </c>
      <c r="AW2" s="1849"/>
      <c r="AX2" s="1850"/>
      <c r="AY2" s="1854" t="s">
        <v>389</v>
      </c>
      <c r="AZ2" s="1854"/>
      <c r="BA2" s="1854"/>
      <c r="BB2" s="1842" t="s">
        <v>390</v>
      </c>
      <c r="BC2" s="1843"/>
      <c r="BD2" s="1844"/>
      <c r="BE2" s="1842" t="s">
        <v>391</v>
      </c>
      <c r="BF2" s="1843"/>
      <c r="BG2" s="1844"/>
      <c r="BH2" s="1848" t="s">
        <v>392</v>
      </c>
      <c r="BI2" s="1849"/>
      <c r="BJ2" s="1850"/>
      <c r="BK2" s="1848" t="s">
        <v>393</v>
      </c>
      <c r="BL2" s="1849"/>
      <c r="BM2" s="1849"/>
      <c r="BN2" s="1848" t="s">
        <v>401</v>
      </c>
      <c r="BO2" s="1849"/>
      <c r="BP2" s="1849"/>
      <c r="BQ2" s="1863"/>
      <c r="BR2" s="1855"/>
      <c r="BS2" s="1855"/>
      <c r="BT2" s="1855"/>
      <c r="BU2" s="2029"/>
      <c r="BV2" s="1866"/>
      <c r="BW2" s="1867"/>
      <c r="BX2" s="1861"/>
      <c r="BY2" s="2081"/>
      <c r="BZ2" s="2081"/>
      <c r="CA2" s="2081"/>
      <c r="CB2" s="2087"/>
      <c r="CC2" s="2073"/>
      <c r="CD2" s="2073"/>
      <c r="CE2" s="2073"/>
      <c r="CF2" s="2074"/>
      <c r="CG2" s="2083"/>
      <c r="CH2" s="2083"/>
      <c r="CI2" s="2083"/>
      <c r="CJ2" s="2090"/>
      <c r="CK2" s="2079"/>
      <c r="CL2" s="2079"/>
      <c r="CM2" s="2079"/>
      <c r="CN2" s="2089"/>
      <c r="CO2" s="1861"/>
      <c r="CP2" s="1861"/>
    </row>
    <row r="3" spans="1:94" ht="15" customHeight="1" x14ac:dyDescent="0.25">
      <c r="A3" s="1055"/>
      <c r="B3" s="1055"/>
      <c r="C3" s="1250"/>
      <c r="D3" s="1830"/>
      <c r="E3" s="1250"/>
      <c r="F3" s="1250"/>
      <c r="G3" s="1250"/>
      <c r="H3" s="1250"/>
      <c r="I3" s="1260" t="s">
        <v>18</v>
      </c>
      <c r="J3" s="1250" t="s">
        <v>19</v>
      </c>
      <c r="K3" s="1868"/>
      <c r="L3" s="1863"/>
      <c r="M3" s="1855"/>
      <c r="N3" s="1855"/>
      <c r="O3" s="1845"/>
      <c r="P3" s="1846"/>
      <c r="Q3" s="1847"/>
      <c r="R3" s="1845"/>
      <c r="S3" s="1846"/>
      <c r="T3" s="1847"/>
      <c r="U3" s="1851"/>
      <c r="V3" s="1852"/>
      <c r="W3" s="1853"/>
      <c r="X3" s="1855"/>
      <c r="Y3" s="1855"/>
      <c r="Z3" s="1855"/>
      <c r="AA3" s="1845"/>
      <c r="AB3" s="1846"/>
      <c r="AC3" s="1847"/>
      <c r="AD3" s="1845"/>
      <c r="AE3" s="1846"/>
      <c r="AF3" s="1847"/>
      <c r="AG3" s="1851"/>
      <c r="AH3" s="1852"/>
      <c r="AI3" s="1853"/>
      <c r="AJ3" s="1851"/>
      <c r="AK3" s="1852"/>
      <c r="AL3" s="1853"/>
      <c r="AM3" s="1855"/>
      <c r="AN3" s="1855"/>
      <c r="AO3" s="1855"/>
      <c r="AP3" s="1845"/>
      <c r="AQ3" s="1846"/>
      <c r="AR3" s="1847"/>
      <c r="AS3" s="1845"/>
      <c r="AT3" s="1846"/>
      <c r="AU3" s="1847"/>
      <c r="AV3" s="1851"/>
      <c r="AW3" s="1852"/>
      <c r="AX3" s="1853"/>
      <c r="AY3" s="1855"/>
      <c r="AZ3" s="1855"/>
      <c r="BA3" s="1855"/>
      <c r="BB3" s="1845"/>
      <c r="BC3" s="1846"/>
      <c r="BD3" s="1847"/>
      <c r="BE3" s="1845"/>
      <c r="BF3" s="1846"/>
      <c r="BG3" s="1847"/>
      <c r="BH3" s="1851"/>
      <c r="BI3" s="1852"/>
      <c r="BJ3" s="1853"/>
      <c r="BK3" s="1851"/>
      <c r="BL3" s="1852"/>
      <c r="BM3" s="1852"/>
      <c r="BN3" s="1851"/>
      <c r="BO3" s="1852"/>
      <c r="BP3" s="1852"/>
      <c r="BQ3" s="1863"/>
      <c r="BR3" s="1855"/>
      <c r="BS3" s="1855"/>
      <c r="BT3" s="1855"/>
      <c r="BU3" s="2029"/>
      <c r="BV3" s="1866"/>
      <c r="BW3" s="1867"/>
      <c r="BX3" s="1861"/>
      <c r="BY3" s="2081"/>
      <c r="BZ3" s="2081"/>
      <c r="CA3" s="2081"/>
      <c r="CB3" s="2087"/>
      <c r="CC3" s="2073"/>
      <c r="CD3" s="2073"/>
      <c r="CE3" s="2073"/>
      <c r="CF3" s="2074"/>
      <c r="CG3" s="2083"/>
      <c r="CH3" s="2083"/>
      <c r="CI3" s="2083"/>
      <c r="CJ3" s="2090"/>
      <c r="CK3" s="2079"/>
      <c r="CL3" s="2079"/>
      <c r="CM3" s="2079"/>
      <c r="CN3" s="2089"/>
      <c r="CO3" s="1861"/>
      <c r="CP3" s="1861"/>
    </row>
    <row r="4" spans="1:94" ht="16.5" thickBot="1" x14ac:dyDescent="0.3">
      <c r="A4" s="1055"/>
      <c r="B4" s="1397"/>
      <c r="C4" s="1260"/>
      <c r="D4" s="1830"/>
      <c r="E4" s="1260"/>
      <c r="F4" s="1260"/>
      <c r="G4" s="1260"/>
      <c r="H4" s="1260"/>
      <c r="I4" s="1830"/>
      <c r="J4" s="1260"/>
      <c r="K4" s="1869"/>
      <c r="L4" s="346" t="s">
        <v>398</v>
      </c>
      <c r="M4" s="347" t="s">
        <v>399</v>
      </c>
      <c r="N4" s="347" t="s">
        <v>400</v>
      </c>
      <c r="O4" s="347" t="s">
        <v>398</v>
      </c>
      <c r="P4" s="347" t="s">
        <v>399</v>
      </c>
      <c r="Q4" s="347" t="s">
        <v>400</v>
      </c>
      <c r="R4" s="347" t="s">
        <v>398</v>
      </c>
      <c r="S4" s="347" t="s">
        <v>399</v>
      </c>
      <c r="T4" s="347" t="s">
        <v>400</v>
      </c>
      <c r="U4" s="218" t="s">
        <v>398</v>
      </c>
      <c r="V4" s="218" t="s">
        <v>399</v>
      </c>
      <c r="W4" s="218" t="s">
        <v>400</v>
      </c>
      <c r="X4" s="347" t="s">
        <v>398</v>
      </c>
      <c r="Y4" s="347" t="s">
        <v>399</v>
      </c>
      <c r="Z4" s="347" t="s">
        <v>400</v>
      </c>
      <c r="AA4" s="347" t="s">
        <v>398</v>
      </c>
      <c r="AB4" s="347" t="s">
        <v>399</v>
      </c>
      <c r="AC4" s="347" t="s">
        <v>400</v>
      </c>
      <c r="AD4" s="347" t="s">
        <v>398</v>
      </c>
      <c r="AE4" s="347" t="s">
        <v>399</v>
      </c>
      <c r="AF4" s="347" t="s">
        <v>400</v>
      </c>
      <c r="AG4" s="218" t="s">
        <v>398</v>
      </c>
      <c r="AH4" s="218" t="s">
        <v>399</v>
      </c>
      <c r="AI4" s="218" t="s">
        <v>400</v>
      </c>
      <c r="AJ4" s="218" t="s">
        <v>398</v>
      </c>
      <c r="AK4" s="218" t="s">
        <v>399</v>
      </c>
      <c r="AL4" s="218" t="s">
        <v>400</v>
      </c>
      <c r="AM4" s="347" t="s">
        <v>398</v>
      </c>
      <c r="AN4" s="347" t="s">
        <v>399</v>
      </c>
      <c r="AO4" s="347" t="s">
        <v>400</v>
      </c>
      <c r="AP4" s="347" t="s">
        <v>398</v>
      </c>
      <c r="AQ4" s="347" t="s">
        <v>399</v>
      </c>
      <c r="AR4" s="347" t="s">
        <v>400</v>
      </c>
      <c r="AS4" s="347" t="s">
        <v>398</v>
      </c>
      <c r="AT4" s="347" t="s">
        <v>399</v>
      </c>
      <c r="AU4" s="347" t="s">
        <v>400</v>
      </c>
      <c r="AV4" s="218" t="s">
        <v>398</v>
      </c>
      <c r="AW4" s="218" t="s">
        <v>399</v>
      </c>
      <c r="AX4" s="218" t="s">
        <v>400</v>
      </c>
      <c r="AY4" s="347" t="s">
        <v>398</v>
      </c>
      <c r="AZ4" s="347" t="s">
        <v>399</v>
      </c>
      <c r="BA4" s="347" t="s">
        <v>400</v>
      </c>
      <c r="BB4" s="347" t="s">
        <v>398</v>
      </c>
      <c r="BC4" s="347" t="s">
        <v>399</v>
      </c>
      <c r="BD4" s="347" t="s">
        <v>400</v>
      </c>
      <c r="BE4" s="347" t="s">
        <v>398</v>
      </c>
      <c r="BF4" s="347" t="s">
        <v>399</v>
      </c>
      <c r="BG4" s="347" t="s">
        <v>400</v>
      </c>
      <c r="BH4" s="218" t="s">
        <v>398</v>
      </c>
      <c r="BI4" s="218" t="s">
        <v>399</v>
      </c>
      <c r="BJ4" s="218" t="s">
        <v>400</v>
      </c>
      <c r="BK4" s="218" t="s">
        <v>398</v>
      </c>
      <c r="BL4" s="218" t="s">
        <v>399</v>
      </c>
      <c r="BM4" s="219" t="s">
        <v>400</v>
      </c>
      <c r="BN4" s="218" t="s">
        <v>398</v>
      </c>
      <c r="BO4" s="218" t="s">
        <v>399</v>
      </c>
      <c r="BP4" s="219" t="s">
        <v>400</v>
      </c>
      <c r="BQ4" s="2016"/>
      <c r="BR4" s="2018"/>
      <c r="BS4" s="2018"/>
      <c r="BT4" s="2018"/>
      <c r="BU4" s="2047"/>
      <c r="BV4" s="1866"/>
      <c r="BW4" s="1867"/>
      <c r="BX4" s="1858"/>
      <c r="BY4" s="2081"/>
      <c r="BZ4" s="2081"/>
      <c r="CA4" s="2084"/>
      <c r="CB4" s="2080"/>
      <c r="CC4" s="2073"/>
      <c r="CD4" s="2073"/>
      <c r="CE4" s="2085"/>
      <c r="CF4" s="2072"/>
      <c r="CG4" s="2083"/>
      <c r="CH4" s="2083"/>
      <c r="CI4" s="2086"/>
      <c r="CJ4" s="2082"/>
      <c r="CK4" s="2079"/>
      <c r="CL4" s="2079"/>
      <c r="CM4" s="2088"/>
      <c r="CN4" s="2078"/>
      <c r="CO4" s="1858"/>
      <c r="CP4" s="1858"/>
    </row>
    <row r="5" spans="1:94" ht="36" x14ac:dyDescent="0.25">
      <c r="A5" s="232"/>
      <c r="B5" s="1511" t="s">
        <v>206</v>
      </c>
      <c r="C5" s="1514" t="s">
        <v>93</v>
      </c>
      <c r="D5" s="1517">
        <v>27</v>
      </c>
      <c r="E5" s="1520" t="s">
        <v>309</v>
      </c>
      <c r="F5" s="1522" t="s">
        <v>310</v>
      </c>
      <c r="G5" s="1522" t="s">
        <v>311</v>
      </c>
      <c r="H5" s="1503" t="s">
        <v>279</v>
      </c>
      <c r="I5" s="1501">
        <v>1</v>
      </c>
      <c r="J5" s="1503">
        <v>2018</v>
      </c>
      <c r="K5" s="1505">
        <v>1</v>
      </c>
      <c r="L5" s="1508">
        <v>0</v>
      </c>
      <c r="M5" s="1496">
        <v>0</v>
      </c>
      <c r="N5" s="1499">
        <v>0</v>
      </c>
      <c r="O5" s="1496">
        <v>0</v>
      </c>
      <c r="P5" s="1496">
        <v>0</v>
      </c>
      <c r="Q5" s="1499">
        <v>0</v>
      </c>
      <c r="R5" s="1496">
        <v>1</v>
      </c>
      <c r="S5" s="1496">
        <v>6</v>
      </c>
      <c r="T5" s="1499">
        <f>R5/S5</f>
        <v>0.16666666666666666</v>
      </c>
      <c r="U5" s="1496">
        <v>1</v>
      </c>
      <c r="V5" s="1496">
        <v>6</v>
      </c>
      <c r="W5" s="1499">
        <f>U5/V5</f>
        <v>0.16666666666666666</v>
      </c>
      <c r="X5" s="1496">
        <v>1</v>
      </c>
      <c r="Y5" s="1496">
        <v>6</v>
      </c>
      <c r="Z5" s="1499">
        <v>0</v>
      </c>
      <c r="AA5" s="1496">
        <v>0</v>
      </c>
      <c r="AB5" s="1496">
        <v>6</v>
      </c>
      <c r="AC5" s="1499">
        <v>0</v>
      </c>
      <c r="AD5" s="1496">
        <v>0</v>
      </c>
      <c r="AE5" s="1496">
        <v>6</v>
      </c>
      <c r="AF5" s="1499">
        <v>0</v>
      </c>
      <c r="AG5" s="1496">
        <v>1</v>
      </c>
      <c r="AH5" s="1496">
        <v>6</v>
      </c>
      <c r="AI5" s="1499">
        <f>AG5/AH5</f>
        <v>0.16666666666666666</v>
      </c>
      <c r="AJ5" s="1496">
        <f>AG5+U5</f>
        <v>2</v>
      </c>
      <c r="AK5" s="1496">
        <v>6</v>
      </c>
      <c r="AL5" s="1499">
        <f>AJ5/AK5</f>
        <v>0.33333333333333331</v>
      </c>
      <c r="AM5" s="1496">
        <v>0</v>
      </c>
      <c r="AN5" s="1496">
        <v>6</v>
      </c>
      <c r="AO5" s="1499">
        <f>AM5/AN5</f>
        <v>0</v>
      </c>
      <c r="AP5" s="1496">
        <v>1</v>
      </c>
      <c r="AQ5" s="1496">
        <v>6</v>
      </c>
      <c r="AR5" s="1499">
        <f>AP5/AQ5</f>
        <v>0.16666666666666666</v>
      </c>
      <c r="AS5" s="1496">
        <v>1</v>
      </c>
      <c r="AT5" s="1496">
        <v>6</v>
      </c>
      <c r="AU5" s="1499">
        <f>AS5/AT5</f>
        <v>0.16666666666666666</v>
      </c>
      <c r="AV5" s="1496">
        <f>AM5+AP5+AS5</f>
        <v>2</v>
      </c>
      <c r="AW5" s="1496">
        <v>6</v>
      </c>
      <c r="AX5" s="1499">
        <f>AV5/AW5</f>
        <v>0.33333333333333331</v>
      </c>
      <c r="AY5" s="1496">
        <v>1</v>
      </c>
      <c r="AZ5" s="1496">
        <v>6</v>
      </c>
      <c r="BA5" s="1499">
        <f>AY5/AZ5</f>
        <v>0.16666666666666666</v>
      </c>
      <c r="BB5" s="1496">
        <v>1</v>
      </c>
      <c r="BC5" s="1496">
        <v>6</v>
      </c>
      <c r="BD5" s="1499">
        <f>BB5/BC5</f>
        <v>0.16666666666666666</v>
      </c>
      <c r="BE5" s="1496">
        <v>0</v>
      </c>
      <c r="BF5" s="1496">
        <v>6</v>
      </c>
      <c r="BG5" s="1499">
        <f>BE5/BF5</f>
        <v>0</v>
      </c>
      <c r="BH5" s="1496">
        <f>AY5+BB5+BE5</f>
        <v>2</v>
      </c>
      <c r="BI5" s="1496">
        <v>6</v>
      </c>
      <c r="BJ5" s="1499">
        <f>BH5/BI5</f>
        <v>0.33333333333333331</v>
      </c>
      <c r="BK5" s="1496">
        <f>BH5+AV5</f>
        <v>4</v>
      </c>
      <c r="BL5" s="1496">
        <v>6</v>
      </c>
      <c r="BM5" s="1499">
        <f>BK5/BL5</f>
        <v>0.66666666666666663</v>
      </c>
      <c r="BN5" s="1496">
        <f>BK5+AJ5</f>
        <v>6</v>
      </c>
      <c r="BO5" s="1496">
        <v>6</v>
      </c>
      <c r="BP5" s="1499">
        <f>BN5/BO5</f>
        <v>1</v>
      </c>
      <c r="BQ5" s="1499">
        <v>1</v>
      </c>
      <c r="BR5" s="1499">
        <f>BM5+AL5</f>
        <v>1</v>
      </c>
      <c r="BS5" s="1499">
        <v>1</v>
      </c>
      <c r="BT5" s="1499"/>
      <c r="BU5" s="2075"/>
      <c r="BV5" s="388">
        <v>62</v>
      </c>
      <c r="BW5" s="140" t="s">
        <v>312</v>
      </c>
      <c r="BX5" s="141">
        <v>0.5</v>
      </c>
      <c r="BY5" s="391">
        <v>0.125</v>
      </c>
      <c r="BZ5" s="391">
        <v>0.125</v>
      </c>
      <c r="CA5" s="437" t="s">
        <v>541</v>
      </c>
      <c r="CB5" s="342" t="s">
        <v>97</v>
      </c>
      <c r="CC5" s="154">
        <v>0.125</v>
      </c>
      <c r="CD5" s="154">
        <v>0.125</v>
      </c>
      <c r="CE5" s="154" t="s">
        <v>541</v>
      </c>
      <c r="CF5" s="339" t="s">
        <v>97</v>
      </c>
      <c r="CG5" s="143">
        <v>0.125</v>
      </c>
      <c r="CH5" s="143">
        <v>0.125</v>
      </c>
      <c r="CI5" s="143" t="s">
        <v>541</v>
      </c>
      <c r="CJ5" s="675" t="s">
        <v>97</v>
      </c>
      <c r="CK5" s="837">
        <v>0.125</v>
      </c>
      <c r="CL5" s="837">
        <v>0.125</v>
      </c>
      <c r="CM5" s="837" t="s">
        <v>541</v>
      </c>
      <c r="CN5" s="838" t="s">
        <v>97</v>
      </c>
      <c r="CO5" s="1922" t="s">
        <v>94</v>
      </c>
      <c r="CP5" s="1925" t="s">
        <v>95</v>
      </c>
    </row>
    <row r="6" spans="1:94" ht="48" x14ac:dyDescent="0.25">
      <c r="A6" s="232"/>
      <c r="B6" s="1512"/>
      <c r="C6" s="1515"/>
      <c r="D6" s="1518"/>
      <c r="E6" s="1142"/>
      <c r="F6" s="1140"/>
      <c r="G6" s="1140"/>
      <c r="H6" s="1126"/>
      <c r="I6" s="1143"/>
      <c r="J6" s="1126"/>
      <c r="K6" s="1506"/>
      <c r="L6" s="1509"/>
      <c r="M6" s="1497"/>
      <c r="N6" s="1091"/>
      <c r="O6" s="1497"/>
      <c r="P6" s="1497"/>
      <c r="Q6" s="1091"/>
      <c r="R6" s="1497"/>
      <c r="S6" s="1497"/>
      <c r="T6" s="1091"/>
      <c r="U6" s="1497"/>
      <c r="V6" s="1497"/>
      <c r="W6" s="1091"/>
      <c r="X6" s="1497"/>
      <c r="Y6" s="1497"/>
      <c r="Z6" s="1091"/>
      <c r="AA6" s="1497"/>
      <c r="AB6" s="1497"/>
      <c r="AC6" s="1091"/>
      <c r="AD6" s="1497"/>
      <c r="AE6" s="1497"/>
      <c r="AF6" s="1091"/>
      <c r="AG6" s="1497"/>
      <c r="AH6" s="1497"/>
      <c r="AI6" s="1091"/>
      <c r="AJ6" s="1497"/>
      <c r="AK6" s="1497"/>
      <c r="AL6" s="1091"/>
      <c r="AM6" s="1497"/>
      <c r="AN6" s="1497"/>
      <c r="AO6" s="1091"/>
      <c r="AP6" s="1497"/>
      <c r="AQ6" s="1497"/>
      <c r="AR6" s="1091"/>
      <c r="AS6" s="1497"/>
      <c r="AT6" s="1497"/>
      <c r="AU6" s="1091"/>
      <c r="AV6" s="1497"/>
      <c r="AW6" s="1497"/>
      <c r="AX6" s="1091"/>
      <c r="AY6" s="1497"/>
      <c r="AZ6" s="1497"/>
      <c r="BA6" s="1091"/>
      <c r="BB6" s="1497"/>
      <c r="BC6" s="1497"/>
      <c r="BD6" s="1091"/>
      <c r="BE6" s="1497"/>
      <c r="BF6" s="1497"/>
      <c r="BG6" s="1091"/>
      <c r="BH6" s="1497"/>
      <c r="BI6" s="1497"/>
      <c r="BJ6" s="1091"/>
      <c r="BK6" s="1497"/>
      <c r="BL6" s="1497"/>
      <c r="BM6" s="1091"/>
      <c r="BN6" s="1497"/>
      <c r="BO6" s="1497"/>
      <c r="BP6" s="1091"/>
      <c r="BQ6" s="1091"/>
      <c r="BR6" s="1091"/>
      <c r="BS6" s="1091"/>
      <c r="BT6" s="1091"/>
      <c r="BU6" s="2076"/>
      <c r="BV6" s="389">
        <v>63</v>
      </c>
      <c r="BW6" s="98" t="s">
        <v>313</v>
      </c>
      <c r="BX6" s="3">
        <v>0.3</v>
      </c>
      <c r="BY6" s="392" t="s">
        <v>227</v>
      </c>
      <c r="BZ6" s="392" t="s">
        <v>227</v>
      </c>
      <c r="CA6" s="392" t="s">
        <v>227</v>
      </c>
      <c r="CB6" s="343" t="s">
        <v>227</v>
      </c>
      <c r="CC6" s="157" t="s">
        <v>227</v>
      </c>
      <c r="CD6" s="157" t="s">
        <v>227</v>
      </c>
      <c r="CE6" s="157" t="s">
        <v>227</v>
      </c>
      <c r="CF6" s="340" t="s">
        <v>227</v>
      </c>
      <c r="CG6" s="144">
        <v>7.4999999999999997E-2</v>
      </c>
      <c r="CH6" s="144" t="s">
        <v>227</v>
      </c>
      <c r="CI6" s="144" t="s">
        <v>227</v>
      </c>
      <c r="CJ6" s="664" t="s">
        <v>227</v>
      </c>
      <c r="CK6" s="839">
        <v>7.4999999999999997E-2</v>
      </c>
      <c r="CL6" s="839" t="s">
        <v>227</v>
      </c>
      <c r="CM6" s="839" t="s">
        <v>227</v>
      </c>
      <c r="CN6" s="840" t="s">
        <v>227</v>
      </c>
      <c r="CO6" s="1923"/>
      <c r="CP6" s="1926"/>
    </row>
    <row r="7" spans="1:94" ht="60.75" thickBot="1" x14ac:dyDescent="0.3">
      <c r="A7" s="232"/>
      <c r="B7" s="1513"/>
      <c r="C7" s="1516"/>
      <c r="D7" s="1519"/>
      <c r="E7" s="1521"/>
      <c r="F7" s="1523"/>
      <c r="G7" s="1523"/>
      <c r="H7" s="1504"/>
      <c r="I7" s="1502"/>
      <c r="J7" s="1504"/>
      <c r="K7" s="1507"/>
      <c r="L7" s="1510"/>
      <c r="M7" s="1498"/>
      <c r="N7" s="1500"/>
      <c r="O7" s="1498"/>
      <c r="P7" s="1498"/>
      <c r="Q7" s="1500"/>
      <c r="R7" s="1498"/>
      <c r="S7" s="1498"/>
      <c r="T7" s="1500"/>
      <c r="U7" s="1498"/>
      <c r="V7" s="1498"/>
      <c r="W7" s="1500"/>
      <c r="X7" s="1498"/>
      <c r="Y7" s="1498"/>
      <c r="Z7" s="1500"/>
      <c r="AA7" s="1498"/>
      <c r="AB7" s="1498"/>
      <c r="AC7" s="1500"/>
      <c r="AD7" s="1498"/>
      <c r="AE7" s="1498"/>
      <c r="AF7" s="1500"/>
      <c r="AG7" s="1498"/>
      <c r="AH7" s="1498"/>
      <c r="AI7" s="1500"/>
      <c r="AJ7" s="1498"/>
      <c r="AK7" s="1498"/>
      <c r="AL7" s="1500"/>
      <c r="AM7" s="1498"/>
      <c r="AN7" s="1498"/>
      <c r="AO7" s="1500"/>
      <c r="AP7" s="1498"/>
      <c r="AQ7" s="1498"/>
      <c r="AR7" s="1500"/>
      <c r="AS7" s="1498"/>
      <c r="AT7" s="1498"/>
      <c r="AU7" s="1500"/>
      <c r="AV7" s="1498"/>
      <c r="AW7" s="1498"/>
      <c r="AX7" s="1500"/>
      <c r="AY7" s="1498"/>
      <c r="AZ7" s="1498"/>
      <c r="BA7" s="1500"/>
      <c r="BB7" s="1498"/>
      <c r="BC7" s="1498"/>
      <c r="BD7" s="1500"/>
      <c r="BE7" s="1498"/>
      <c r="BF7" s="1498"/>
      <c r="BG7" s="1500"/>
      <c r="BH7" s="1498"/>
      <c r="BI7" s="1498"/>
      <c r="BJ7" s="1500"/>
      <c r="BK7" s="1498"/>
      <c r="BL7" s="1498"/>
      <c r="BM7" s="1500"/>
      <c r="BN7" s="1498"/>
      <c r="BO7" s="1498"/>
      <c r="BP7" s="1500"/>
      <c r="BQ7" s="1500"/>
      <c r="BR7" s="1500"/>
      <c r="BS7" s="1500"/>
      <c r="BT7" s="1500"/>
      <c r="BU7" s="2077"/>
      <c r="BV7" s="390">
        <v>64</v>
      </c>
      <c r="BW7" s="102" t="s">
        <v>542</v>
      </c>
      <c r="BX7" s="142">
        <v>0.2</v>
      </c>
      <c r="BY7" s="393">
        <v>0.05</v>
      </c>
      <c r="BZ7" s="393">
        <v>0.05</v>
      </c>
      <c r="CA7" s="438" t="s">
        <v>543</v>
      </c>
      <c r="CB7" s="344" t="s">
        <v>187</v>
      </c>
      <c r="CC7" s="64">
        <v>0.05</v>
      </c>
      <c r="CD7" s="64">
        <v>0.05</v>
      </c>
      <c r="CE7" s="439" t="s">
        <v>543</v>
      </c>
      <c r="CF7" s="341" t="s">
        <v>187</v>
      </c>
      <c r="CG7" s="103">
        <v>0.05</v>
      </c>
      <c r="CH7" s="103">
        <v>0.05</v>
      </c>
      <c r="CI7" s="684" t="s">
        <v>543</v>
      </c>
      <c r="CJ7" s="676" t="s">
        <v>187</v>
      </c>
      <c r="CK7" s="841">
        <v>0.05</v>
      </c>
      <c r="CL7" s="841">
        <v>0.05</v>
      </c>
      <c r="CM7" s="842" t="s">
        <v>543</v>
      </c>
      <c r="CN7" s="843" t="s">
        <v>187</v>
      </c>
      <c r="CO7" s="1924"/>
      <c r="CP7" s="1927"/>
    </row>
  </sheetData>
  <mergeCells count="132">
    <mergeCell ref="CL1:CL4"/>
    <mergeCell ref="CM1:CM4"/>
    <mergeCell ref="CN1:CN4"/>
    <mergeCell ref="L2:N3"/>
    <mergeCell ref="O2:Q3"/>
    <mergeCell ref="BU1:BU4"/>
    <mergeCell ref="BV1:BW4"/>
    <mergeCell ref="BX1:BX4"/>
    <mergeCell ref="K1:K4"/>
    <mergeCell ref="L1:BM1"/>
    <mergeCell ref="BQ1:BQ4"/>
    <mergeCell ref="BR1:BR4"/>
    <mergeCell ref="BS1:BS4"/>
    <mergeCell ref="BT1:BT4"/>
    <mergeCell ref="U2:W3"/>
    <mergeCell ref="X2:Z3"/>
    <mergeCell ref="AA2:AC3"/>
    <mergeCell ref="AV2:AX3"/>
    <mergeCell ref="AY2:BA3"/>
    <mergeCell ref="BB2:BD3"/>
    <mergeCell ref="BE2:BG3"/>
    <mergeCell ref="BH2:BJ3"/>
    <mergeCell ref="R2:T3"/>
    <mergeCell ref="CJ1:CJ4"/>
    <mergeCell ref="A1:A4"/>
    <mergeCell ref="B1:B4"/>
    <mergeCell ref="C1:C4"/>
    <mergeCell ref="D1:D4"/>
    <mergeCell ref="E1:E4"/>
    <mergeCell ref="F1:J1"/>
    <mergeCell ref="I3:I4"/>
    <mergeCell ref="J3:J4"/>
    <mergeCell ref="F2:F4"/>
    <mergeCell ref="G2:G4"/>
    <mergeCell ref="H2:H4"/>
    <mergeCell ref="I2:J2"/>
    <mergeCell ref="AD2:AF3"/>
    <mergeCell ref="AG2:AI3"/>
    <mergeCell ref="AJ2:AL3"/>
    <mergeCell ref="AM2:AO3"/>
    <mergeCell ref="AP2:AR3"/>
    <mergeCell ref="AS2:AU3"/>
    <mergeCell ref="I5:I7"/>
    <mergeCell ref="J5:J7"/>
    <mergeCell ref="K5:K7"/>
    <mergeCell ref="L5:L7"/>
    <mergeCell ref="M5:M7"/>
    <mergeCell ref="N5:N7"/>
    <mergeCell ref="W5:W7"/>
    <mergeCell ref="X5:X7"/>
    <mergeCell ref="Y5:Y7"/>
    <mergeCell ref="Z5:Z7"/>
    <mergeCell ref="AG5:AG7"/>
    <mergeCell ref="AH5:AH7"/>
    <mergeCell ref="AI5:AI7"/>
    <mergeCell ref="AJ5:AJ7"/>
    <mergeCell ref="AK5:AK7"/>
    <mergeCell ref="AL5:AL7"/>
    <mergeCell ref="AA5:AA7"/>
    <mergeCell ref="AB5:AB7"/>
    <mergeCell ref="AC5:AC7"/>
    <mergeCell ref="AD5:AD7"/>
    <mergeCell ref="AE5:AE7"/>
    <mergeCell ref="B5:B7"/>
    <mergeCell ref="C5:C7"/>
    <mergeCell ref="D5:D7"/>
    <mergeCell ref="E5:E7"/>
    <mergeCell ref="F5:F7"/>
    <mergeCell ref="G5:G7"/>
    <mergeCell ref="H5:H7"/>
    <mergeCell ref="U5:U7"/>
    <mergeCell ref="V5:V7"/>
    <mergeCell ref="O5:O7"/>
    <mergeCell ref="P5:P7"/>
    <mergeCell ref="Q5:Q7"/>
    <mergeCell ref="R5:R7"/>
    <mergeCell ref="S5:S7"/>
    <mergeCell ref="T5:T7"/>
    <mergeCell ref="AY5:AY7"/>
    <mergeCell ref="AZ5:AZ7"/>
    <mergeCell ref="BA5:BA7"/>
    <mergeCell ref="BB5:BB7"/>
    <mergeCell ref="BC5:BC7"/>
    <mergeCell ref="BD5:BD7"/>
    <mergeCell ref="AF5:AF7"/>
    <mergeCell ref="AS5:AS7"/>
    <mergeCell ref="AT5:AT7"/>
    <mergeCell ref="AU5:AU7"/>
    <mergeCell ref="AV5:AV7"/>
    <mergeCell ref="AW5:AW7"/>
    <mergeCell ref="AX5:AX7"/>
    <mergeCell ref="AM5:AM7"/>
    <mergeCell ref="AN5:AN7"/>
    <mergeCell ref="AO5:AO7"/>
    <mergeCell ref="AP5:AP7"/>
    <mergeCell ref="AQ5:AQ7"/>
    <mergeCell ref="AR5:AR7"/>
    <mergeCell ref="BN5:BN7"/>
    <mergeCell ref="BO5:BO7"/>
    <mergeCell ref="BP5:BP7"/>
    <mergeCell ref="CB1:CB4"/>
    <mergeCell ref="BE5:BE7"/>
    <mergeCell ref="BF5:BF7"/>
    <mergeCell ref="BG5:BG7"/>
    <mergeCell ref="BH5:BH7"/>
    <mergeCell ref="BI5:BI7"/>
    <mergeCell ref="BJ5:BJ7"/>
    <mergeCell ref="BZ1:BZ4"/>
    <mergeCell ref="CD1:CD4"/>
    <mergeCell ref="CF1:CF4"/>
    <mergeCell ref="BT5:BT7"/>
    <mergeCell ref="BU5:BU7"/>
    <mergeCell ref="CO5:CO7"/>
    <mergeCell ref="CP5:CP7"/>
    <mergeCell ref="BK5:BK7"/>
    <mergeCell ref="BL5:BL7"/>
    <mergeCell ref="BM5:BM7"/>
    <mergeCell ref="BQ5:BQ7"/>
    <mergeCell ref="BR5:BR7"/>
    <mergeCell ref="BS5:BS7"/>
    <mergeCell ref="CK1:CK4"/>
    <mergeCell ref="CO1:CO4"/>
    <mergeCell ref="CP1:CP4"/>
    <mergeCell ref="BY1:BY4"/>
    <mergeCell ref="CC1:CC4"/>
    <mergeCell ref="CG1:CG4"/>
    <mergeCell ref="CA1:CA4"/>
    <mergeCell ref="CE1:CE4"/>
    <mergeCell ref="CH1:CH4"/>
    <mergeCell ref="CI1:CI4"/>
    <mergeCell ref="BK2:BM3"/>
    <mergeCell ref="BN2:BP3"/>
  </mergeCells>
  <hyperlinks>
    <hyperlink ref="CP5" r:id="rId1"/>
  </hyperlinks>
  <pageMargins left="0.7" right="0.7" top="0.75" bottom="0.75" header="0.3" footer="0.3"/>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1"/>
  <dimension ref="A1:CP5"/>
  <sheetViews>
    <sheetView topLeftCell="CJ1" workbookViewId="0">
      <selection activeCell="CO5" sqref="CO5:CP5"/>
    </sheetView>
  </sheetViews>
  <sheetFormatPr baseColWidth="10" defaultRowHeight="15" x14ac:dyDescent="0.25"/>
  <cols>
    <col min="1" max="1" width="15.140625" style="1" customWidth="1"/>
    <col min="2" max="2" width="22.7109375" style="4" customWidth="1"/>
    <col min="3" max="3" width="14.85546875" style="1" customWidth="1"/>
    <col min="4" max="4" width="6.140625" style="73" customWidth="1"/>
    <col min="5" max="5" width="16" style="1" customWidth="1"/>
    <col min="6" max="6" width="12.85546875" style="1" customWidth="1"/>
    <col min="7" max="7" width="23.140625" style="1" customWidth="1"/>
    <col min="8" max="8" width="10" style="1" customWidth="1"/>
    <col min="9" max="9" width="10.28515625" style="1" customWidth="1"/>
    <col min="10" max="10" width="7.140625" style="1" bestFit="1" customWidth="1"/>
    <col min="11" max="11" width="10.85546875" style="1" customWidth="1"/>
    <col min="12" max="62" width="7.140625" customWidth="1"/>
    <col min="63" max="63" width="6.28515625" customWidth="1"/>
    <col min="64" max="64" width="5.7109375" customWidth="1"/>
    <col min="65" max="65" width="7.140625" customWidth="1"/>
    <col min="66" max="66" width="6.28515625" customWidth="1"/>
    <col min="67" max="67" width="5.7109375" customWidth="1"/>
    <col min="68" max="68" width="7.140625" customWidth="1"/>
    <col min="72" max="73" width="16.7109375" hidden="1" customWidth="1"/>
    <col min="74" max="74" width="6.140625" style="25" customWidth="1"/>
    <col min="75" max="75" width="40.140625" style="1" customWidth="1"/>
    <col min="76" max="76" width="16.28515625" style="1" customWidth="1"/>
    <col min="77" max="78" width="11.7109375" style="1" customWidth="1"/>
    <col min="79" max="79" width="18.140625" style="1" customWidth="1"/>
    <col min="80" max="80" width="19.85546875" style="1" customWidth="1"/>
    <col min="81" max="82" width="11.7109375" style="1" customWidth="1"/>
    <col min="83" max="83" width="18.85546875" style="1" customWidth="1"/>
    <col min="84" max="84" width="18.140625" style="1" customWidth="1"/>
    <col min="85" max="86" width="11.7109375" style="1" customWidth="1"/>
    <col min="87" max="87" width="18.85546875" style="1" customWidth="1"/>
    <col min="88" max="88" width="18.140625" style="1" customWidth="1"/>
    <col min="89" max="90" width="11.7109375" style="1" customWidth="1"/>
    <col min="91" max="91" width="18.85546875" style="1" customWidth="1"/>
    <col min="92" max="92" width="18.140625" style="1" customWidth="1"/>
    <col min="93" max="93" width="20.7109375" style="5" customWidth="1"/>
    <col min="94" max="94" width="19.28515625" style="1" customWidth="1"/>
  </cols>
  <sheetData>
    <row r="1" spans="1:94" ht="15" customHeight="1" thickBot="1" x14ac:dyDescent="0.3">
      <c r="A1" s="1055" t="s">
        <v>0</v>
      </c>
      <c r="B1" s="1055" t="s">
        <v>204</v>
      </c>
      <c r="C1" s="1250" t="s">
        <v>1</v>
      </c>
      <c r="D1" s="1260" t="s">
        <v>243</v>
      </c>
      <c r="E1" s="1250" t="s">
        <v>2</v>
      </c>
      <c r="F1" s="1250" t="s">
        <v>3</v>
      </c>
      <c r="G1" s="1251"/>
      <c r="H1" s="1251"/>
      <c r="I1" s="1251"/>
      <c r="J1" s="1251"/>
      <c r="K1" s="1250" t="s">
        <v>244</v>
      </c>
      <c r="L1" s="1870" t="s">
        <v>401</v>
      </c>
      <c r="M1" s="1871"/>
      <c r="N1" s="1871"/>
      <c r="O1" s="1871"/>
      <c r="P1" s="1871"/>
      <c r="Q1" s="1871"/>
      <c r="R1" s="1871"/>
      <c r="S1" s="1871"/>
      <c r="T1" s="1871"/>
      <c r="U1" s="1871"/>
      <c r="V1" s="1871"/>
      <c r="W1" s="1871"/>
      <c r="X1" s="1871"/>
      <c r="Y1" s="1871"/>
      <c r="Z1" s="1871"/>
      <c r="AA1" s="1871"/>
      <c r="AB1" s="1871"/>
      <c r="AC1" s="1871"/>
      <c r="AD1" s="1871"/>
      <c r="AE1" s="1871"/>
      <c r="AF1" s="1871"/>
      <c r="AG1" s="1871"/>
      <c r="AH1" s="1871"/>
      <c r="AI1" s="1871"/>
      <c r="AJ1" s="1871"/>
      <c r="AK1" s="1871"/>
      <c r="AL1" s="1871"/>
      <c r="AM1" s="1871"/>
      <c r="AN1" s="1871"/>
      <c r="AO1" s="1871"/>
      <c r="AP1" s="1871"/>
      <c r="AQ1" s="1871"/>
      <c r="AR1" s="1871"/>
      <c r="AS1" s="1871"/>
      <c r="AT1" s="1871"/>
      <c r="AU1" s="1871"/>
      <c r="AV1" s="1871"/>
      <c r="AW1" s="1871"/>
      <c r="AX1" s="1871"/>
      <c r="AY1" s="1871"/>
      <c r="AZ1" s="1871"/>
      <c r="BA1" s="1871"/>
      <c r="BB1" s="1871"/>
      <c r="BC1" s="1871"/>
      <c r="BD1" s="1871"/>
      <c r="BE1" s="1871"/>
      <c r="BF1" s="1871"/>
      <c r="BG1" s="1871"/>
      <c r="BH1" s="1871"/>
      <c r="BI1" s="1871"/>
      <c r="BJ1" s="1871"/>
      <c r="BK1" s="1871"/>
      <c r="BL1" s="1871"/>
      <c r="BM1" s="1871"/>
      <c r="BN1" s="787"/>
      <c r="BO1" s="787"/>
      <c r="BP1" s="787"/>
      <c r="BQ1" s="1862" t="s">
        <v>244</v>
      </c>
      <c r="BR1" s="1854" t="s">
        <v>394</v>
      </c>
      <c r="BS1" s="1854" t="s">
        <v>395</v>
      </c>
      <c r="BT1" s="1854" t="s">
        <v>396</v>
      </c>
      <c r="BU1" s="2028" t="s">
        <v>397</v>
      </c>
      <c r="BV1" s="1864" t="s">
        <v>8</v>
      </c>
      <c r="BW1" s="1865"/>
      <c r="BX1" s="1861" t="s">
        <v>9</v>
      </c>
      <c r="BY1" s="1858" t="s">
        <v>10</v>
      </c>
      <c r="BZ1" s="1858" t="s">
        <v>480</v>
      </c>
      <c r="CA1" s="1858" t="s">
        <v>512</v>
      </c>
      <c r="CB1" s="1861" t="s">
        <v>11</v>
      </c>
      <c r="CC1" s="1858" t="s">
        <v>20</v>
      </c>
      <c r="CD1" s="1858" t="s">
        <v>479</v>
      </c>
      <c r="CE1" s="1858" t="s">
        <v>512</v>
      </c>
      <c r="CF1" s="1861" t="s">
        <v>11</v>
      </c>
      <c r="CG1" s="1858" t="s">
        <v>22</v>
      </c>
      <c r="CH1" s="1858" t="s">
        <v>703</v>
      </c>
      <c r="CI1" s="1858" t="s">
        <v>512</v>
      </c>
      <c r="CJ1" s="1861" t="s">
        <v>11</v>
      </c>
      <c r="CK1" s="1858" t="s">
        <v>23</v>
      </c>
      <c r="CL1" s="1858" t="s">
        <v>731</v>
      </c>
      <c r="CM1" s="1858" t="s">
        <v>512</v>
      </c>
      <c r="CN1" s="1861" t="s">
        <v>11</v>
      </c>
      <c r="CO1" s="1861" t="s">
        <v>12</v>
      </c>
      <c r="CP1" s="1861" t="s">
        <v>13</v>
      </c>
    </row>
    <row r="2" spans="1:94" ht="15" customHeight="1" x14ac:dyDescent="0.25">
      <c r="A2" s="1055"/>
      <c r="B2" s="1055"/>
      <c r="C2" s="1250"/>
      <c r="D2" s="1830"/>
      <c r="E2" s="1250"/>
      <c r="F2" s="1250" t="s">
        <v>14</v>
      </c>
      <c r="G2" s="1250" t="s">
        <v>15</v>
      </c>
      <c r="H2" s="1250" t="s">
        <v>16</v>
      </c>
      <c r="I2" s="1259" t="s">
        <v>17</v>
      </c>
      <c r="J2" s="1251"/>
      <c r="K2" s="1868"/>
      <c r="L2" s="1862" t="s">
        <v>376</v>
      </c>
      <c r="M2" s="1854"/>
      <c r="N2" s="1854"/>
      <c r="O2" s="1842" t="s">
        <v>377</v>
      </c>
      <c r="P2" s="1843"/>
      <c r="Q2" s="1844"/>
      <c r="R2" s="1842" t="s">
        <v>378</v>
      </c>
      <c r="S2" s="1843"/>
      <c r="T2" s="1844"/>
      <c r="U2" s="1848" t="s">
        <v>379</v>
      </c>
      <c r="V2" s="1849"/>
      <c r="W2" s="1850"/>
      <c r="X2" s="1854" t="s">
        <v>380</v>
      </c>
      <c r="Y2" s="1854"/>
      <c r="Z2" s="1854"/>
      <c r="AA2" s="1842" t="s">
        <v>381</v>
      </c>
      <c r="AB2" s="1843"/>
      <c r="AC2" s="1844"/>
      <c r="AD2" s="1842" t="s">
        <v>382</v>
      </c>
      <c r="AE2" s="1843"/>
      <c r="AF2" s="1844"/>
      <c r="AG2" s="1848" t="s">
        <v>383</v>
      </c>
      <c r="AH2" s="1849"/>
      <c r="AI2" s="1850"/>
      <c r="AJ2" s="1848" t="s">
        <v>384</v>
      </c>
      <c r="AK2" s="1849"/>
      <c r="AL2" s="1850"/>
      <c r="AM2" s="1854" t="s">
        <v>385</v>
      </c>
      <c r="AN2" s="1854"/>
      <c r="AO2" s="1854"/>
      <c r="AP2" s="1842" t="s">
        <v>386</v>
      </c>
      <c r="AQ2" s="1843"/>
      <c r="AR2" s="1844"/>
      <c r="AS2" s="1842" t="s">
        <v>387</v>
      </c>
      <c r="AT2" s="1843"/>
      <c r="AU2" s="1844"/>
      <c r="AV2" s="1848" t="s">
        <v>388</v>
      </c>
      <c r="AW2" s="1849"/>
      <c r="AX2" s="1850"/>
      <c r="AY2" s="1854" t="s">
        <v>389</v>
      </c>
      <c r="AZ2" s="1854"/>
      <c r="BA2" s="1854"/>
      <c r="BB2" s="1842" t="s">
        <v>390</v>
      </c>
      <c r="BC2" s="1843"/>
      <c r="BD2" s="1844"/>
      <c r="BE2" s="1842" t="s">
        <v>391</v>
      </c>
      <c r="BF2" s="1843"/>
      <c r="BG2" s="1844"/>
      <c r="BH2" s="1848" t="s">
        <v>392</v>
      </c>
      <c r="BI2" s="1849"/>
      <c r="BJ2" s="1850"/>
      <c r="BK2" s="1848" t="s">
        <v>393</v>
      </c>
      <c r="BL2" s="1849"/>
      <c r="BM2" s="1849"/>
      <c r="BN2" s="1848" t="s">
        <v>401</v>
      </c>
      <c r="BO2" s="1849"/>
      <c r="BP2" s="1849"/>
      <c r="BQ2" s="1863"/>
      <c r="BR2" s="1855"/>
      <c r="BS2" s="1855"/>
      <c r="BT2" s="1855"/>
      <c r="BU2" s="2029"/>
      <c r="BV2" s="1866"/>
      <c r="BW2" s="1867"/>
      <c r="BX2" s="1861"/>
      <c r="BY2" s="1859"/>
      <c r="BZ2" s="1859"/>
      <c r="CA2" s="1859"/>
      <c r="CB2" s="1861"/>
      <c r="CC2" s="1859"/>
      <c r="CD2" s="1859"/>
      <c r="CE2" s="1859"/>
      <c r="CF2" s="1861"/>
      <c r="CG2" s="1859"/>
      <c r="CH2" s="1859"/>
      <c r="CI2" s="1859"/>
      <c r="CJ2" s="1861"/>
      <c r="CK2" s="1859"/>
      <c r="CL2" s="1859"/>
      <c r="CM2" s="1859"/>
      <c r="CN2" s="1861"/>
      <c r="CO2" s="1861"/>
      <c r="CP2" s="1861"/>
    </row>
    <row r="3" spans="1:94" ht="15" customHeight="1" x14ac:dyDescent="0.25">
      <c r="A3" s="1055"/>
      <c r="B3" s="1055"/>
      <c r="C3" s="1250"/>
      <c r="D3" s="1830"/>
      <c r="E3" s="1250"/>
      <c r="F3" s="1250"/>
      <c r="G3" s="1250"/>
      <c r="H3" s="1250"/>
      <c r="I3" s="1260" t="s">
        <v>18</v>
      </c>
      <c r="J3" s="1250" t="s">
        <v>19</v>
      </c>
      <c r="K3" s="1868"/>
      <c r="L3" s="1863"/>
      <c r="M3" s="1855"/>
      <c r="N3" s="1855"/>
      <c r="O3" s="1845"/>
      <c r="P3" s="1846"/>
      <c r="Q3" s="1847"/>
      <c r="R3" s="1845"/>
      <c r="S3" s="1846"/>
      <c r="T3" s="1847"/>
      <c r="U3" s="1851"/>
      <c r="V3" s="1852"/>
      <c r="W3" s="1853"/>
      <c r="X3" s="1855"/>
      <c r="Y3" s="1855"/>
      <c r="Z3" s="1855"/>
      <c r="AA3" s="1845"/>
      <c r="AB3" s="1846"/>
      <c r="AC3" s="1847"/>
      <c r="AD3" s="1845"/>
      <c r="AE3" s="1846"/>
      <c r="AF3" s="1847"/>
      <c r="AG3" s="1851"/>
      <c r="AH3" s="1852"/>
      <c r="AI3" s="1853"/>
      <c r="AJ3" s="1851"/>
      <c r="AK3" s="1852"/>
      <c r="AL3" s="1853"/>
      <c r="AM3" s="1855"/>
      <c r="AN3" s="1855"/>
      <c r="AO3" s="1855"/>
      <c r="AP3" s="1845"/>
      <c r="AQ3" s="1846"/>
      <c r="AR3" s="1847"/>
      <c r="AS3" s="1845"/>
      <c r="AT3" s="1846"/>
      <c r="AU3" s="1847"/>
      <c r="AV3" s="1851"/>
      <c r="AW3" s="1852"/>
      <c r="AX3" s="1853"/>
      <c r="AY3" s="1855"/>
      <c r="AZ3" s="1855"/>
      <c r="BA3" s="1855"/>
      <c r="BB3" s="1845"/>
      <c r="BC3" s="1846"/>
      <c r="BD3" s="1847"/>
      <c r="BE3" s="1845"/>
      <c r="BF3" s="1846"/>
      <c r="BG3" s="1847"/>
      <c r="BH3" s="1851"/>
      <c r="BI3" s="1852"/>
      <c r="BJ3" s="1853"/>
      <c r="BK3" s="1851"/>
      <c r="BL3" s="1852"/>
      <c r="BM3" s="1852"/>
      <c r="BN3" s="1851"/>
      <c r="BO3" s="1852"/>
      <c r="BP3" s="1852"/>
      <c r="BQ3" s="1863"/>
      <c r="BR3" s="1855"/>
      <c r="BS3" s="1855"/>
      <c r="BT3" s="1855"/>
      <c r="BU3" s="2029"/>
      <c r="BV3" s="1866"/>
      <c r="BW3" s="1867"/>
      <c r="BX3" s="1861"/>
      <c r="BY3" s="1859"/>
      <c r="BZ3" s="1859"/>
      <c r="CA3" s="1859"/>
      <c r="CB3" s="1861"/>
      <c r="CC3" s="1859"/>
      <c r="CD3" s="1859"/>
      <c r="CE3" s="1859"/>
      <c r="CF3" s="1861"/>
      <c r="CG3" s="1859"/>
      <c r="CH3" s="1859"/>
      <c r="CI3" s="1859"/>
      <c r="CJ3" s="1861"/>
      <c r="CK3" s="1859"/>
      <c r="CL3" s="1859"/>
      <c r="CM3" s="1859"/>
      <c r="CN3" s="1861"/>
      <c r="CO3" s="1861"/>
      <c r="CP3" s="1861"/>
    </row>
    <row r="4" spans="1:94" ht="16.5" thickBot="1" x14ac:dyDescent="0.3">
      <c r="A4" s="1055"/>
      <c r="B4" s="1397"/>
      <c r="C4" s="1260"/>
      <c r="D4" s="1830"/>
      <c r="E4" s="1260"/>
      <c r="F4" s="1260"/>
      <c r="G4" s="1260"/>
      <c r="H4" s="1260"/>
      <c r="I4" s="1830"/>
      <c r="J4" s="1260"/>
      <c r="K4" s="1869"/>
      <c r="L4" s="261" t="s">
        <v>398</v>
      </c>
      <c r="M4" s="260" t="s">
        <v>399</v>
      </c>
      <c r="N4" s="260" t="s">
        <v>400</v>
      </c>
      <c r="O4" s="260" t="s">
        <v>398</v>
      </c>
      <c r="P4" s="260" t="s">
        <v>399</v>
      </c>
      <c r="Q4" s="260" t="s">
        <v>400</v>
      </c>
      <c r="R4" s="260" t="s">
        <v>398</v>
      </c>
      <c r="S4" s="260" t="s">
        <v>399</v>
      </c>
      <c r="T4" s="260" t="s">
        <v>400</v>
      </c>
      <c r="U4" s="218" t="s">
        <v>398</v>
      </c>
      <c r="V4" s="218" t="s">
        <v>399</v>
      </c>
      <c r="W4" s="218" t="s">
        <v>400</v>
      </c>
      <c r="X4" s="260" t="s">
        <v>398</v>
      </c>
      <c r="Y4" s="260" t="s">
        <v>399</v>
      </c>
      <c r="Z4" s="260" t="s">
        <v>400</v>
      </c>
      <c r="AA4" s="260" t="s">
        <v>398</v>
      </c>
      <c r="AB4" s="260" t="s">
        <v>399</v>
      </c>
      <c r="AC4" s="260" t="s">
        <v>400</v>
      </c>
      <c r="AD4" s="260" t="s">
        <v>398</v>
      </c>
      <c r="AE4" s="260" t="s">
        <v>399</v>
      </c>
      <c r="AF4" s="260" t="s">
        <v>400</v>
      </c>
      <c r="AG4" s="218" t="s">
        <v>398</v>
      </c>
      <c r="AH4" s="218" t="s">
        <v>399</v>
      </c>
      <c r="AI4" s="218" t="s">
        <v>400</v>
      </c>
      <c r="AJ4" s="218" t="s">
        <v>398</v>
      </c>
      <c r="AK4" s="218" t="s">
        <v>399</v>
      </c>
      <c r="AL4" s="218" t="s">
        <v>400</v>
      </c>
      <c r="AM4" s="260" t="s">
        <v>398</v>
      </c>
      <c r="AN4" s="260" t="s">
        <v>399</v>
      </c>
      <c r="AO4" s="260" t="s">
        <v>400</v>
      </c>
      <c r="AP4" s="260" t="s">
        <v>398</v>
      </c>
      <c r="AQ4" s="260" t="s">
        <v>399</v>
      </c>
      <c r="AR4" s="260" t="s">
        <v>400</v>
      </c>
      <c r="AS4" s="260" t="s">
        <v>398</v>
      </c>
      <c r="AT4" s="260" t="s">
        <v>399</v>
      </c>
      <c r="AU4" s="260" t="s">
        <v>400</v>
      </c>
      <c r="AV4" s="218" t="s">
        <v>398</v>
      </c>
      <c r="AW4" s="218" t="s">
        <v>399</v>
      </c>
      <c r="AX4" s="218" t="s">
        <v>400</v>
      </c>
      <c r="AY4" s="260" t="s">
        <v>398</v>
      </c>
      <c r="AZ4" s="260" t="s">
        <v>399</v>
      </c>
      <c r="BA4" s="260" t="s">
        <v>400</v>
      </c>
      <c r="BB4" s="260" t="s">
        <v>398</v>
      </c>
      <c r="BC4" s="260" t="s">
        <v>399</v>
      </c>
      <c r="BD4" s="260" t="s">
        <v>400</v>
      </c>
      <c r="BE4" s="260" t="s">
        <v>398</v>
      </c>
      <c r="BF4" s="260" t="s">
        <v>399</v>
      </c>
      <c r="BG4" s="260" t="s">
        <v>400</v>
      </c>
      <c r="BH4" s="218" t="s">
        <v>398</v>
      </c>
      <c r="BI4" s="218" t="s">
        <v>399</v>
      </c>
      <c r="BJ4" s="218" t="s">
        <v>400</v>
      </c>
      <c r="BK4" s="218" t="s">
        <v>398</v>
      </c>
      <c r="BL4" s="218" t="s">
        <v>399</v>
      </c>
      <c r="BM4" s="219" t="s">
        <v>400</v>
      </c>
      <c r="BN4" s="218" t="s">
        <v>398</v>
      </c>
      <c r="BO4" s="218" t="s">
        <v>399</v>
      </c>
      <c r="BP4" s="219" t="s">
        <v>400</v>
      </c>
      <c r="BQ4" s="2016"/>
      <c r="BR4" s="2018"/>
      <c r="BS4" s="2018"/>
      <c r="BT4" s="2018"/>
      <c r="BU4" s="2047"/>
      <c r="BV4" s="1866"/>
      <c r="BW4" s="1867"/>
      <c r="BX4" s="1858"/>
      <c r="BY4" s="1859"/>
      <c r="BZ4" s="1859"/>
      <c r="CA4" s="1859"/>
      <c r="CB4" s="1858"/>
      <c r="CC4" s="1859"/>
      <c r="CD4" s="1859"/>
      <c r="CE4" s="1859"/>
      <c r="CF4" s="1858"/>
      <c r="CG4" s="1859"/>
      <c r="CH4" s="1859"/>
      <c r="CI4" s="1859"/>
      <c r="CJ4" s="1858"/>
      <c r="CK4" s="1859"/>
      <c r="CL4" s="1859"/>
      <c r="CM4" s="1859"/>
      <c r="CN4" s="1858"/>
      <c r="CO4" s="1858"/>
      <c r="CP4" s="1858"/>
    </row>
    <row r="5" spans="1:94" ht="132.75" thickBot="1" x14ac:dyDescent="0.3">
      <c r="A5" s="232"/>
      <c r="B5" s="284" t="s">
        <v>99</v>
      </c>
      <c r="C5" s="285" t="s">
        <v>98</v>
      </c>
      <c r="D5" s="286">
        <v>28</v>
      </c>
      <c r="E5" s="287" t="s">
        <v>316</v>
      </c>
      <c r="F5" s="285" t="s">
        <v>314</v>
      </c>
      <c r="G5" s="285" t="s">
        <v>315</v>
      </c>
      <c r="H5" s="288" t="s">
        <v>279</v>
      </c>
      <c r="I5" s="289">
        <v>1</v>
      </c>
      <c r="J5" s="288">
        <v>2018</v>
      </c>
      <c r="K5" s="290">
        <v>1</v>
      </c>
      <c r="L5" s="246">
        <v>16</v>
      </c>
      <c r="M5" s="247">
        <v>16</v>
      </c>
      <c r="N5" s="74">
        <f>L5/M5</f>
        <v>1</v>
      </c>
      <c r="O5" s="247">
        <v>9</v>
      </c>
      <c r="P5" s="247">
        <v>9</v>
      </c>
      <c r="Q5" s="74">
        <f>O5/P5</f>
        <v>1</v>
      </c>
      <c r="R5" s="247">
        <v>10</v>
      </c>
      <c r="S5" s="247">
        <v>10</v>
      </c>
      <c r="T5" s="74">
        <f>R5/S5</f>
        <v>1</v>
      </c>
      <c r="U5" s="247">
        <f>L5+O5+R5</f>
        <v>35</v>
      </c>
      <c r="V5" s="247">
        <f>M5+P5+S5</f>
        <v>35</v>
      </c>
      <c r="W5" s="74">
        <f>U5/V5</f>
        <v>1</v>
      </c>
      <c r="X5" s="247">
        <v>7</v>
      </c>
      <c r="Y5" s="247">
        <v>7</v>
      </c>
      <c r="Z5" s="74">
        <f>X5/Y5</f>
        <v>1</v>
      </c>
      <c r="AA5" s="247">
        <v>16</v>
      </c>
      <c r="AB5" s="247">
        <v>16</v>
      </c>
      <c r="AC5" s="74">
        <f>AA5/AB5</f>
        <v>1</v>
      </c>
      <c r="AD5" s="247">
        <v>12</v>
      </c>
      <c r="AE5" s="247">
        <v>12</v>
      </c>
      <c r="AF5" s="74">
        <f>AD5/AE5</f>
        <v>1</v>
      </c>
      <c r="AG5" s="247">
        <f>X5+AA5+AD5</f>
        <v>35</v>
      </c>
      <c r="AH5" s="247">
        <f>Y5+AB5+AE5</f>
        <v>35</v>
      </c>
      <c r="AI5" s="74">
        <f>AG5/AH5</f>
        <v>1</v>
      </c>
      <c r="AJ5" s="247">
        <f>AG5+U5</f>
        <v>70</v>
      </c>
      <c r="AK5" s="247">
        <f>AH5+V5</f>
        <v>70</v>
      </c>
      <c r="AL5" s="74">
        <f>AJ5/AK5</f>
        <v>1</v>
      </c>
      <c r="AM5" s="247">
        <v>0</v>
      </c>
      <c r="AN5" s="247">
        <v>0</v>
      </c>
      <c r="AO5" s="74" t="e">
        <f>AM5/AN5</f>
        <v>#DIV/0!</v>
      </c>
      <c r="AP5" s="247">
        <v>11</v>
      </c>
      <c r="AQ5" s="247">
        <v>11</v>
      </c>
      <c r="AR5" s="74">
        <f>AP5/AQ5</f>
        <v>1</v>
      </c>
      <c r="AS5" s="247">
        <v>14</v>
      </c>
      <c r="AT5" s="247">
        <v>14</v>
      </c>
      <c r="AU5" s="74">
        <f>AS5/AT5</f>
        <v>1</v>
      </c>
      <c r="AV5" s="247">
        <f>AM5+AP5+AS5</f>
        <v>25</v>
      </c>
      <c r="AW5" s="247">
        <f>AN5+AQ5+AT5</f>
        <v>25</v>
      </c>
      <c r="AX5" s="74">
        <f>AV5/AW5</f>
        <v>1</v>
      </c>
      <c r="AY5" s="247">
        <v>12</v>
      </c>
      <c r="AZ5" s="247">
        <v>12</v>
      </c>
      <c r="BA5" s="74">
        <f>AY5/AZ5</f>
        <v>1</v>
      </c>
      <c r="BB5" s="247">
        <v>15</v>
      </c>
      <c r="BC5" s="247">
        <v>15</v>
      </c>
      <c r="BD5" s="74">
        <f>BB5/BC5</f>
        <v>1</v>
      </c>
      <c r="BE5" s="247">
        <v>16</v>
      </c>
      <c r="BF5" s="247">
        <v>16</v>
      </c>
      <c r="BG5" s="74">
        <f>BE5/BF5</f>
        <v>1</v>
      </c>
      <c r="BH5" s="247">
        <f>AY5+BB5+BE5</f>
        <v>43</v>
      </c>
      <c r="BI5" s="247">
        <f>AZ5+BC5+BF5</f>
        <v>43</v>
      </c>
      <c r="BJ5" s="74">
        <f>BH5/BI5</f>
        <v>1</v>
      </c>
      <c r="BK5" s="247">
        <f>BH5+AV5</f>
        <v>68</v>
      </c>
      <c r="BL5" s="247">
        <f>BI5+AW5</f>
        <v>68</v>
      </c>
      <c r="BM5" s="74">
        <f>BK5/BL5</f>
        <v>1</v>
      </c>
      <c r="BN5" s="247">
        <f>BK5+AJ5</f>
        <v>138</v>
      </c>
      <c r="BO5" s="247">
        <f>BL5+AK5</f>
        <v>138</v>
      </c>
      <c r="BP5" s="74">
        <f>BN5/BO5</f>
        <v>1</v>
      </c>
      <c r="BQ5" s="74">
        <v>1</v>
      </c>
      <c r="BR5" s="74">
        <v>1</v>
      </c>
      <c r="BS5" s="74">
        <v>1</v>
      </c>
      <c r="BT5" s="74"/>
      <c r="BU5" s="237"/>
      <c r="BV5" s="320">
        <v>65</v>
      </c>
      <c r="BW5" s="321" t="s">
        <v>317</v>
      </c>
      <c r="BX5" s="322">
        <v>1</v>
      </c>
      <c r="BY5" s="323">
        <v>0.25</v>
      </c>
      <c r="BZ5" s="323">
        <v>0.25</v>
      </c>
      <c r="CA5" s="448" t="s">
        <v>544</v>
      </c>
      <c r="CB5" s="285" t="s">
        <v>478</v>
      </c>
      <c r="CC5" s="323">
        <v>0.25</v>
      </c>
      <c r="CD5" s="323">
        <v>0.25</v>
      </c>
      <c r="CE5" s="448" t="s">
        <v>544</v>
      </c>
      <c r="CF5" s="285" t="s">
        <v>478</v>
      </c>
      <c r="CG5" s="323">
        <v>0.25</v>
      </c>
      <c r="CH5" s="323">
        <v>0.25</v>
      </c>
      <c r="CI5" s="448" t="s">
        <v>544</v>
      </c>
      <c r="CJ5" s="285" t="s">
        <v>478</v>
      </c>
      <c r="CK5" s="323">
        <v>0.25</v>
      </c>
      <c r="CL5" s="323">
        <v>0.25</v>
      </c>
      <c r="CM5" s="448" t="s">
        <v>544</v>
      </c>
      <c r="CN5" s="285" t="s">
        <v>478</v>
      </c>
      <c r="CO5" s="285" t="s">
        <v>94</v>
      </c>
      <c r="CP5" s="324" t="s">
        <v>95</v>
      </c>
    </row>
  </sheetData>
  <mergeCells count="58">
    <mergeCell ref="CL1:CL4"/>
    <mergeCell ref="CM1:CM4"/>
    <mergeCell ref="CN1:CN4"/>
    <mergeCell ref="F1:J1"/>
    <mergeCell ref="I3:I4"/>
    <mergeCell ref="J3:J4"/>
    <mergeCell ref="R2:T3"/>
    <mergeCell ref="U2:W3"/>
    <mergeCell ref="X2:Z3"/>
    <mergeCell ref="AA2:AC3"/>
    <mergeCell ref="BH2:BJ3"/>
    <mergeCell ref="AD2:AF3"/>
    <mergeCell ref="AG2:AI3"/>
    <mergeCell ref="AJ2:AL3"/>
    <mergeCell ref="AM2:AO3"/>
    <mergeCell ref="AP2:AR3"/>
    <mergeCell ref="A1:A4"/>
    <mergeCell ref="B1:B4"/>
    <mergeCell ref="C1:C4"/>
    <mergeCell ref="D1:D4"/>
    <mergeCell ref="E1:E4"/>
    <mergeCell ref="AS2:AU3"/>
    <mergeCell ref="AY2:BA3"/>
    <mergeCell ref="BB2:BD3"/>
    <mergeCell ref="BE2:BG3"/>
    <mergeCell ref="CK1:CK4"/>
    <mergeCell ref="BT1:BT4"/>
    <mergeCell ref="BQ1:BQ4"/>
    <mergeCell ref="BR1:BR4"/>
    <mergeCell ref="BS1:BS4"/>
    <mergeCell ref="CH1:CH4"/>
    <mergeCell ref="CI1:CI4"/>
    <mergeCell ref="CJ1:CJ4"/>
    <mergeCell ref="BK2:BM3"/>
    <mergeCell ref="CB1:CB4"/>
    <mergeCell ref="CG1:CG4"/>
    <mergeCell ref="BZ1:BZ4"/>
    <mergeCell ref="CA1:CA4"/>
    <mergeCell ref="CD1:CD4"/>
    <mergeCell ref="CE1:CE4"/>
    <mergeCell ref="CF1:CF4"/>
    <mergeCell ref="BN2:BP3"/>
    <mergeCell ref="CO1:CO4"/>
    <mergeCell ref="CP1:CP4"/>
    <mergeCell ref="F2:F4"/>
    <mergeCell ref="G2:G4"/>
    <mergeCell ref="H2:H4"/>
    <mergeCell ref="I2:J2"/>
    <mergeCell ref="L2:N3"/>
    <mergeCell ref="O2:Q3"/>
    <mergeCell ref="BU1:BU4"/>
    <mergeCell ref="BV1:BW4"/>
    <mergeCell ref="BX1:BX4"/>
    <mergeCell ref="BY1:BY4"/>
    <mergeCell ref="CC1:CC4"/>
    <mergeCell ref="K1:K4"/>
    <mergeCell ref="L1:BM1"/>
    <mergeCell ref="AV2:AX3"/>
  </mergeCells>
  <pageMargins left="0.7" right="0.7" top="0.75" bottom="0.75" header="0.3" footer="0.3"/>
  <legacyDrawing r:id="rId1"/>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2"/>
  <dimension ref="A1:CP12"/>
  <sheetViews>
    <sheetView topLeftCell="G1" zoomScale="143" workbookViewId="0">
      <selection activeCell="L5" sqref="L5:BS10"/>
    </sheetView>
  </sheetViews>
  <sheetFormatPr baseColWidth="10" defaultRowHeight="15" x14ac:dyDescent="0.25"/>
  <cols>
    <col min="1" max="1" width="15.140625" style="1" customWidth="1"/>
    <col min="2" max="2" width="22.7109375" style="4" customWidth="1"/>
    <col min="3" max="3" width="14.85546875" style="1" customWidth="1"/>
    <col min="4" max="4" width="6.140625" style="73" customWidth="1"/>
    <col min="5" max="5" width="16" style="1" customWidth="1"/>
    <col min="6" max="6" width="12.85546875" style="1" customWidth="1"/>
    <col min="7" max="7" width="23.140625" style="1" customWidth="1"/>
    <col min="8" max="8" width="10" style="1" customWidth="1"/>
    <col min="9" max="9" width="10.28515625" style="1" customWidth="1"/>
    <col min="10" max="10" width="7.140625" style="1" bestFit="1" customWidth="1"/>
    <col min="11" max="11" width="10.85546875" style="1" customWidth="1"/>
    <col min="12" max="68" width="7.140625" customWidth="1"/>
    <col min="72" max="73" width="16.7109375" hidden="1" customWidth="1"/>
    <col min="74" max="74" width="6.140625" style="25" customWidth="1"/>
    <col min="75" max="75" width="70" style="1" customWidth="1"/>
    <col min="76" max="76" width="16.28515625" style="1" customWidth="1"/>
    <col min="77" max="79" width="11.7109375" style="1" customWidth="1"/>
    <col min="80" max="80" width="29.28515625" style="1" customWidth="1"/>
    <col min="81" max="83" width="11.7109375" style="1" customWidth="1"/>
    <col min="84" max="84" width="29.28515625" style="1" customWidth="1"/>
    <col min="85" max="87" width="11.7109375" style="1" customWidth="1"/>
    <col min="88" max="88" width="29.28515625" style="1" customWidth="1"/>
    <col min="89" max="91" width="11.7109375" style="1" customWidth="1"/>
    <col min="92" max="92" width="29.28515625" style="1" customWidth="1"/>
    <col min="93" max="93" width="20.7109375" style="5" customWidth="1"/>
    <col min="94" max="94" width="19.28515625" style="1" customWidth="1"/>
  </cols>
  <sheetData>
    <row r="1" spans="1:94" ht="15" customHeight="1" thickBot="1" x14ac:dyDescent="0.3">
      <c r="A1" s="1055" t="s">
        <v>0</v>
      </c>
      <c r="B1" s="1055" t="s">
        <v>204</v>
      </c>
      <c r="C1" s="1250" t="s">
        <v>1</v>
      </c>
      <c r="D1" s="1260" t="s">
        <v>243</v>
      </c>
      <c r="E1" s="1250" t="s">
        <v>2</v>
      </c>
      <c r="F1" s="1250" t="s">
        <v>3</v>
      </c>
      <c r="G1" s="1251"/>
      <c r="H1" s="1251"/>
      <c r="I1" s="1251"/>
      <c r="J1" s="1251"/>
      <c r="K1" s="1250" t="s">
        <v>244</v>
      </c>
      <c r="L1" s="1870" t="s">
        <v>401</v>
      </c>
      <c r="M1" s="1871"/>
      <c r="N1" s="1871"/>
      <c r="O1" s="1871"/>
      <c r="P1" s="1871"/>
      <c r="Q1" s="1871"/>
      <c r="R1" s="1871"/>
      <c r="S1" s="1871"/>
      <c r="T1" s="1871"/>
      <c r="U1" s="1871"/>
      <c r="V1" s="1871"/>
      <c r="W1" s="1871"/>
      <c r="X1" s="1871"/>
      <c r="Y1" s="1871"/>
      <c r="Z1" s="1871"/>
      <c r="AA1" s="1871"/>
      <c r="AB1" s="1871"/>
      <c r="AC1" s="1871"/>
      <c r="AD1" s="1871"/>
      <c r="AE1" s="1871"/>
      <c r="AF1" s="1871"/>
      <c r="AG1" s="1871"/>
      <c r="AH1" s="1871"/>
      <c r="AI1" s="1871"/>
      <c r="AJ1" s="1871"/>
      <c r="AK1" s="1871"/>
      <c r="AL1" s="1871"/>
      <c r="AM1" s="1871"/>
      <c r="AN1" s="1871"/>
      <c r="AO1" s="1871"/>
      <c r="AP1" s="1871"/>
      <c r="AQ1" s="1871"/>
      <c r="AR1" s="1871"/>
      <c r="AS1" s="1871"/>
      <c r="AT1" s="1871"/>
      <c r="AU1" s="1871"/>
      <c r="AV1" s="1871"/>
      <c r="AW1" s="1871"/>
      <c r="AX1" s="1871"/>
      <c r="AY1" s="1871"/>
      <c r="AZ1" s="1871"/>
      <c r="BA1" s="1871"/>
      <c r="BB1" s="1871"/>
      <c r="BC1" s="1871"/>
      <c r="BD1" s="1871"/>
      <c r="BE1" s="1871"/>
      <c r="BF1" s="1871"/>
      <c r="BG1" s="1871"/>
      <c r="BH1" s="1871"/>
      <c r="BI1" s="1871"/>
      <c r="BJ1" s="1871"/>
      <c r="BK1" s="1871"/>
      <c r="BL1" s="1871"/>
      <c r="BM1" s="1871"/>
      <c r="BN1" s="787"/>
      <c r="BO1" s="787"/>
      <c r="BP1" s="787"/>
      <c r="BQ1" s="1862" t="s">
        <v>244</v>
      </c>
      <c r="BR1" s="1854" t="s">
        <v>394</v>
      </c>
      <c r="BS1" s="1854" t="s">
        <v>395</v>
      </c>
      <c r="BT1" s="1854" t="s">
        <v>396</v>
      </c>
      <c r="BU1" s="2028" t="s">
        <v>397</v>
      </c>
      <c r="BV1" s="1864" t="s">
        <v>8</v>
      </c>
      <c r="BW1" s="1865"/>
      <c r="BX1" s="1861" t="s">
        <v>9</v>
      </c>
      <c r="BY1" s="1858" t="s">
        <v>10</v>
      </c>
      <c r="BZ1" s="1858" t="s">
        <v>480</v>
      </c>
      <c r="CA1" s="1858" t="s">
        <v>512</v>
      </c>
      <c r="CB1" s="1861" t="s">
        <v>11</v>
      </c>
      <c r="CC1" s="1858" t="s">
        <v>20</v>
      </c>
      <c r="CD1" s="1858" t="s">
        <v>479</v>
      </c>
      <c r="CE1" s="1858" t="s">
        <v>512</v>
      </c>
      <c r="CF1" s="1861" t="s">
        <v>11</v>
      </c>
      <c r="CG1" s="1858" t="s">
        <v>22</v>
      </c>
      <c r="CH1" s="1858" t="s">
        <v>703</v>
      </c>
      <c r="CI1" s="1858" t="s">
        <v>512</v>
      </c>
      <c r="CJ1" s="1861" t="s">
        <v>11</v>
      </c>
      <c r="CK1" s="1858" t="s">
        <v>23</v>
      </c>
      <c r="CL1" s="1858" t="s">
        <v>703</v>
      </c>
      <c r="CM1" s="1858" t="s">
        <v>512</v>
      </c>
      <c r="CN1" s="1861" t="s">
        <v>11</v>
      </c>
      <c r="CO1" s="1861" t="s">
        <v>12</v>
      </c>
      <c r="CP1" s="1861" t="s">
        <v>13</v>
      </c>
    </row>
    <row r="2" spans="1:94" ht="15" customHeight="1" x14ac:dyDescent="0.25">
      <c r="A2" s="1055"/>
      <c r="B2" s="1055"/>
      <c r="C2" s="1250"/>
      <c r="D2" s="1830"/>
      <c r="E2" s="1250"/>
      <c r="F2" s="1250" t="s">
        <v>14</v>
      </c>
      <c r="G2" s="1250" t="s">
        <v>15</v>
      </c>
      <c r="H2" s="1250" t="s">
        <v>16</v>
      </c>
      <c r="I2" s="1259" t="s">
        <v>17</v>
      </c>
      <c r="J2" s="1251"/>
      <c r="K2" s="1868"/>
      <c r="L2" s="1862" t="s">
        <v>376</v>
      </c>
      <c r="M2" s="1854"/>
      <c r="N2" s="1854"/>
      <c r="O2" s="1842" t="s">
        <v>377</v>
      </c>
      <c r="P2" s="1843"/>
      <c r="Q2" s="1844"/>
      <c r="R2" s="1842" t="s">
        <v>378</v>
      </c>
      <c r="S2" s="1843"/>
      <c r="T2" s="1844"/>
      <c r="U2" s="1848" t="s">
        <v>379</v>
      </c>
      <c r="V2" s="1849"/>
      <c r="W2" s="1850"/>
      <c r="X2" s="1854" t="s">
        <v>380</v>
      </c>
      <c r="Y2" s="1854"/>
      <c r="Z2" s="1854"/>
      <c r="AA2" s="1842" t="s">
        <v>381</v>
      </c>
      <c r="AB2" s="1843"/>
      <c r="AC2" s="1844"/>
      <c r="AD2" s="1842" t="s">
        <v>382</v>
      </c>
      <c r="AE2" s="1843"/>
      <c r="AF2" s="1844"/>
      <c r="AG2" s="1848" t="s">
        <v>383</v>
      </c>
      <c r="AH2" s="1849"/>
      <c r="AI2" s="1850"/>
      <c r="AJ2" s="1848" t="s">
        <v>384</v>
      </c>
      <c r="AK2" s="1849"/>
      <c r="AL2" s="1850"/>
      <c r="AM2" s="1854" t="s">
        <v>385</v>
      </c>
      <c r="AN2" s="1854"/>
      <c r="AO2" s="1854"/>
      <c r="AP2" s="1842" t="s">
        <v>386</v>
      </c>
      <c r="AQ2" s="1843"/>
      <c r="AR2" s="1844"/>
      <c r="AS2" s="1842" t="s">
        <v>387</v>
      </c>
      <c r="AT2" s="1843"/>
      <c r="AU2" s="1844"/>
      <c r="AV2" s="1848" t="s">
        <v>388</v>
      </c>
      <c r="AW2" s="1849"/>
      <c r="AX2" s="1850"/>
      <c r="AY2" s="1854" t="s">
        <v>389</v>
      </c>
      <c r="AZ2" s="1854"/>
      <c r="BA2" s="1854"/>
      <c r="BB2" s="1842" t="s">
        <v>390</v>
      </c>
      <c r="BC2" s="1843"/>
      <c r="BD2" s="1844"/>
      <c r="BE2" s="1842" t="s">
        <v>391</v>
      </c>
      <c r="BF2" s="1843"/>
      <c r="BG2" s="1844"/>
      <c r="BH2" s="1848" t="s">
        <v>392</v>
      </c>
      <c r="BI2" s="1849"/>
      <c r="BJ2" s="1850"/>
      <c r="BK2" s="1848" t="s">
        <v>393</v>
      </c>
      <c r="BL2" s="1849"/>
      <c r="BM2" s="1849"/>
      <c r="BN2" s="1848" t="s">
        <v>401</v>
      </c>
      <c r="BO2" s="1849"/>
      <c r="BP2" s="1849"/>
      <c r="BQ2" s="1863"/>
      <c r="BR2" s="1855"/>
      <c r="BS2" s="1855"/>
      <c r="BT2" s="1855"/>
      <c r="BU2" s="2029"/>
      <c r="BV2" s="1866"/>
      <c r="BW2" s="1867"/>
      <c r="BX2" s="1861"/>
      <c r="BY2" s="1859"/>
      <c r="BZ2" s="1859"/>
      <c r="CA2" s="1859"/>
      <c r="CB2" s="1861"/>
      <c r="CC2" s="1859"/>
      <c r="CD2" s="1859"/>
      <c r="CE2" s="1859"/>
      <c r="CF2" s="1861"/>
      <c r="CG2" s="1859"/>
      <c r="CH2" s="1859"/>
      <c r="CI2" s="1859"/>
      <c r="CJ2" s="1861"/>
      <c r="CK2" s="1859"/>
      <c r="CL2" s="1859"/>
      <c r="CM2" s="1859"/>
      <c r="CN2" s="1861"/>
      <c r="CO2" s="1861"/>
      <c r="CP2" s="1861"/>
    </row>
    <row r="3" spans="1:94" ht="15" customHeight="1" x14ac:dyDescent="0.25">
      <c r="A3" s="1055"/>
      <c r="B3" s="1055"/>
      <c r="C3" s="1250"/>
      <c r="D3" s="1830"/>
      <c r="E3" s="1250"/>
      <c r="F3" s="1250"/>
      <c r="G3" s="1250"/>
      <c r="H3" s="1250"/>
      <c r="I3" s="1260" t="s">
        <v>18</v>
      </c>
      <c r="J3" s="1250" t="s">
        <v>19</v>
      </c>
      <c r="K3" s="1868"/>
      <c r="L3" s="1863"/>
      <c r="M3" s="1855"/>
      <c r="N3" s="1855"/>
      <c r="O3" s="1845"/>
      <c r="P3" s="1846"/>
      <c r="Q3" s="1847"/>
      <c r="R3" s="1845"/>
      <c r="S3" s="1846"/>
      <c r="T3" s="1847"/>
      <c r="U3" s="1851"/>
      <c r="V3" s="1852"/>
      <c r="W3" s="1853"/>
      <c r="X3" s="1855"/>
      <c r="Y3" s="1855"/>
      <c r="Z3" s="1855"/>
      <c r="AA3" s="1845"/>
      <c r="AB3" s="1846"/>
      <c r="AC3" s="1847"/>
      <c r="AD3" s="1845"/>
      <c r="AE3" s="1846"/>
      <c r="AF3" s="1847"/>
      <c r="AG3" s="1851"/>
      <c r="AH3" s="1852"/>
      <c r="AI3" s="1853"/>
      <c r="AJ3" s="1851"/>
      <c r="AK3" s="1852"/>
      <c r="AL3" s="1853"/>
      <c r="AM3" s="1855"/>
      <c r="AN3" s="1855"/>
      <c r="AO3" s="1855"/>
      <c r="AP3" s="1845"/>
      <c r="AQ3" s="1846"/>
      <c r="AR3" s="1847"/>
      <c r="AS3" s="1845"/>
      <c r="AT3" s="1846"/>
      <c r="AU3" s="1847"/>
      <c r="AV3" s="1851"/>
      <c r="AW3" s="1852"/>
      <c r="AX3" s="1853"/>
      <c r="AY3" s="1855"/>
      <c r="AZ3" s="1855"/>
      <c r="BA3" s="1855"/>
      <c r="BB3" s="1845"/>
      <c r="BC3" s="1846"/>
      <c r="BD3" s="1847"/>
      <c r="BE3" s="1845"/>
      <c r="BF3" s="1846"/>
      <c r="BG3" s="1847"/>
      <c r="BH3" s="1851"/>
      <c r="BI3" s="1852"/>
      <c r="BJ3" s="1853"/>
      <c r="BK3" s="1851"/>
      <c r="BL3" s="1852"/>
      <c r="BM3" s="1852"/>
      <c r="BN3" s="1851"/>
      <c r="BO3" s="1852"/>
      <c r="BP3" s="1852"/>
      <c r="BQ3" s="1863"/>
      <c r="BR3" s="1855"/>
      <c r="BS3" s="1855"/>
      <c r="BT3" s="1855"/>
      <c r="BU3" s="2029"/>
      <c r="BV3" s="1866"/>
      <c r="BW3" s="1867"/>
      <c r="BX3" s="1861"/>
      <c r="BY3" s="1859"/>
      <c r="BZ3" s="1859"/>
      <c r="CA3" s="1859"/>
      <c r="CB3" s="1861"/>
      <c r="CC3" s="1859"/>
      <c r="CD3" s="1859"/>
      <c r="CE3" s="1859"/>
      <c r="CF3" s="1861"/>
      <c r="CG3" s="1859"/>
      <c r="CH3" s="1859"/>
      <c r="CI3" s="1859"/>
      <c r="CJ3" s="1861"/>
      <c r="CK3" s="1859"/>
      <c r="CL3" s="1859"/>
      <c r="CM3" s="1859"/>
      <c r="CN3" s="1861"/>
      <c r="CO3" s="1861"/>
      <c r="CP3" s="1861"/>
    </row>
    <row r="4" spans="1:94" ht="16.5" thickBot="1" x14ac:dyDescent="0.3">
      <c r="A4" s="1055"/>
      <c r="B4" s="1397"/>
      <c r="C4" s="1260"/>
      <c r="D4" s="1830"/>
      <c r="E4" s="1260"/>
      <c r="F4" s="1260"/>
      <c r="G4" s="1260"/>
      <c r="H4" s="1260"/>
      <c r="I4" s="1830"/>
      <c r="J4" s="1260"/>
      <c r="K4" s="1869"/>
      <c r="L4" s="220" t="s">
        <v>398</v>
      </c>
      <c r="M4" s="221" t="s">
        <v>399</v>
      </c>
      <c r="N4" s="221" t="s">
        <v>400</v>
      </c>
      <c r="O4" s="221" t="s">
        <v>398</v>
      </c>
      <c r="P4" s="221" t="s">
        <v>399</v>
      </c>
      <c r="Q4" s="221" t="s">
        <v>400</v>
      </c>
      <c r="R4" s="221" t="s">
        <v>398</v>
      </c>
      <c r="S4" s="221" t="s">
        <v>399</v>
      </c>
      <c r="T4" s="221" t="s">
        <v>400</v>
      </c>
      <c r="U4" s="222" t="s">
        <v>398</v>
      </c>
      <c r="V4" s="222" t="s">
        <v>399</v>
      </c>
      <c r="W4" s="222" t="s">
        <v>400</v>
      </c>
      <c r="X4" s="221" t="s">
        <v>398</v>
      </c>
      <c r="Y4" s="221" t="s">
        <v>399</v>
      </c>
      <c r="Z4" s="221" t="s">
        <v>400</v>
      </c>
      <c r="AA4" s="221" t="s">
        <v>398</v>
      </c>
      <c r="AB4" s="221" t="s">
        <v>399</v>
      </c>
      <c r="AC4" s="221" t="s">
        <v>400</v>
      </c>
      <c r="AD4" s="221" t="s">
        <v>398</v>
      </c>
      <c r="AE4" s="221" t="s">
        <v>399</v>
      </c>
      <c r="AF4" s="221" t="s">
        <v>400</v>
      </c>
      <c r="AG4" s="222" t="s">
        <v>398</v>
      </c>
      <c r="AH4" s="222" t="s">
        <v>399</v>
      </c>
      <c r="AI4" s="222" t="s">
        <v>400</v>
      </c>
      <c r="AJ4" s="222" t="s">
        <v>398</v>
      </c>
      <c r="AK4" s="222" t="s">
        <v>399</v>
      </c>
      <c r="AL4" s="222" t="s">
        <v>400</v>
      </c>
      <c r="AM4" s="221" t="s">
        <v>398</v>
      </c>
      <c r="AN4" s="221" t="s">
        <v>399</v>
      </c>
      <c r="AO4" s="221" t="s">
        <v>400</v>
      </c>
      <c r="AP4" s="221" t="s">
        <v>398</v>
      </c>
      <c r="AQ4" s="221" t="s">
        <v>399</v>
      </c>
      <c r="AR4" s="221" t="s">
        <v>400</v>
      </c>
      <c r="AS4" s="221" t="s">
        <v>398</v>
      </c>
      <c r="AT4" s="221" t="s">
        <v>399</v>
      </c>
      <c r="AU4" s="221" t="s">
        <v>400</v>
      </c>
      <c r="AV4" s="222" t="s">
        <v>398</v>
      </c>
      <c r="AW4" s="222" t="s">
        <v>399</v>
      </c>
      <c r="AX4" s="222" t="s">
        <v>400</v>
      </c>
      <c r="AY4" s="221" t="s">
        <v>398</v>
      </c>
      <c r="AZ4" s="221" t="s">
        <v>399</v>
      </c>
      <c r="BA4" s="221" t="s">
        <v>400</v>
      </c>
      <c r="BB4" s="221" t="s">
        <v>398</v>
      </c>
      <c r="BC4" s="221" t="s">
        <v>399</v>
      </c>
      <c r="BD4" s="221" t="s">
        <v>400</v>
      </c>
      <c r="BE4" s="221" t="s">
        <v>398</v>
      </c>
      <c r="BF4" s="221" t="s">
        <v>399</v>
      </c>
      <c r="BG4" s="221" t="s">
        <v>400</v>
      </c>
      <c r="BH4" s="222" t="s">
        <v>398</v>
      </c>
      <c r="BI4" s="222" t="s">
        <v>399</v>
      </c>
      <c r="BJ4" s="222" t="s">
        <v>400</v>
      </c>
      <c r="BK4" s="222" t="s">
        <v>398</v>
      </c>
      <c r="BL4" s="222" t="s">
        <v>399</v>
      </c>
      <c r="BM4" s="223" t="s">
        <v>400</v>
      </c>
      <c r="BN4" s="222" t="s">
        <v>398</v>
      </c>
      <c r="BO4" s="222" t="s">
        <v>399</v>
      </c>
      <c r="BP4" s="223" t="s">
        <v>400</v>
      </c>
      <c r="BQ4" s="1872"/>
      <c r="BR4" s="1873"/>
      <c r="BS4" s="1873"/>
      <c r="BT4" s="1873"/>
      <c r="BU4" s="2030"/>
      <c r="BV4" s="1866"/>
      <c r="BW4" s="1867"/>
      <c r="BX4" s="1858"/>
      <c r="BY4" s="1859"/>
      <c r="BZ4" s="1859"/>
      <c r="CA4" s="1859"/>
      <c r="CB4" s="1858"/>
      <c r="CC4" s="1859"/>
      <c r="CD4" s="1859"/>
      <c r="CE4" s="1859"/>
      <c r="CF4" s="1858"/>
      <c r="CG4" s="1859"/>
      <c r="CH4" s="1859"/>
      <c r="CI4" s="1859"/>
      <c r="CJ4" s="1858"/>
      <c r="CK4" s="1859"/>
      <c r="CL4" s="1859"/>
      <c r="CM4" s="1859"/>
      <c r="CN4" s="1858"/>
      <c r="CO4" s="1858"/>
      <c r="CP4" s="1858"/>
    </row>
    <row r="5" spans="1:94" x14ac:dyDescent="0.25">
      <c r="A5" s="232"/>
      <c r="B5" s="1490" t="s">
        <v>82</v>
      </c>
      <c r="C5" s="1493" t="s">
        <v>26</v>
      </c>
      <c r="D5" s="1495">
        <v>29</v>
      </c>
      <c r="E5" s="1122" t="s">
        <v>748</v>
      </c>
      <c r="F5" s="1122" t="s">
        <v>80</v>
      </c>
      <c r="G5" s="1122" t="s">
        <v>81</v>
      </c>
      <c r="H5" s="1133" t="s">
        <v>279</v>
      </c>
      <c r="I5" s="1135" t="s">
        <v>747</v>
      </c>
      <c r="J5" s="1122">
        <v>2018</v>
      </c>
      <c r="K5" s="1136">
        <v>0.13</v>
      </c>
      <c r="L5" s="1486">
        <v>20</v>
      </c>
      <c r="M5" s="1479">
        <v>2239</v>
      </c>
      <c r="N5" s="1482">
        <f>L5/M5</f>
        <v>8.9325591782045549E-3</v>
      </c>
      <c r="O5" s="1479">
        <v>25</v>
      </c>
      <c r="P5" s="1479">
        <v>2239</v>
      </c>
      <c r="Q5" s="1482">
        <f>O5/P5</f>
        <v>1.1165698972755694E-2</v>
      </c>
      <c r="R5" s="1479">
        <v>36</v>
      </c>
      <c r="S5" s="1479">
        <v>2239</v>
      </c>
      <c r="T5" s="1482">
        <f>R5/S5</f>
        <v>1.6078606520768202E-2</v>
      </c>
      <c r="U5" s="1479">
        <f>L5+O5+R5</f>
        <v>81</v>
      </c>
      <c r="V5" s="1479">
        <f>S5</f>
        <v>2239</v>
      </c>
      <c r="W5" s="1482">
        <f>U5/V5</f>
        <v>3.6176864671728454E-2</v>
      </c>
      <c r="X5" s="1479">
        <v>32</v>
      </c>
      <c r="Y5" s="1479">
        <v>2239</v>
      </c>
      <c r="Z5" s="1482">
        <f>X5/Y5</f>
        <v>1.4292094685127288E-2</v>
      </c>
      <c r="AA5" s="1479">
        <v>22</v>
      </c>
      <c r="AB5" s="1479">
        <v>2239</v>
      </c>
      <c r="AC5" s="1482">
        <f>AA5/AB5</f>
        <v>9.8258150960250108E-3</v>
      </c>
      <c r="AD5" s="1479">
        <v>0</v>
      </c>
      <c r="AE5" s="1479">
        <v>2239</v>
      </c>
      <c r="AF5" s="1482">
        <f>AD5/AE5</f>
        <v>0</v>
      </c>
      <c r="AG5" s="1479">
        <f>X5+AA5+AD5</f>
        <v>54</v>
      </c>
      <c r="AH5" s="1479">
        <f>AE5</f>
        <v>2239</v>
      </c>
      <c r="AI5" s="1482">
        <f>AG5/AH5</f>
        <v>2.4117909781152299E-2</v>
      </c>
      <c r="AJ5" s="1479">
        <f>AG5+U5</f>
        <v>135</v>
      </c>
      <c r="AK5" s="1479">
        <v>2239</v>
      </c>
      <c r="AL5" s="1488">
        <f>AJ5/AK5</f>
        <v>6.0294774452880749E-2</v>
      </c>
      <c r="AM5" s="1484">
        <v>3</v>
      </c>
      <c r="AN5" s="1479">
        <v>2239</v>
      </c>
      <c r="AO5" s="1478">
        <f>AM5/AN5</f>
        <v>1.3398838767306833E-3</v>
      </c>
      <c r="AP5" s="1484">
        <v>29</v>
      </c>
      <c r="AQ5" s="1479">
        <v>2239</v>
      </c>
      <c r="AR5" s="1478">
        <f>AP5/AQ5</f>
        <v>1.2952210808396605E-2</v>
      </c>
      <c r="AS5" s="1484">
        <v>46</v>
      </c>
      <c r="AT5" s="1479">
        <v>2239</v>
      </c>
      <c r="AU5" s="1478">
        <f>AS5/AT5</f>
        <v>2.0544886109870479E-2</v>
      </c>
      <c r="AV5" s="1479">
        <f>AM5+AP5+AS5</f>
        <v>78</v>
      </c>
      <c r="AW5" s="1479">
        <v>2239</v>
      </c>
      <c r="AX5" s="1478">
        <f>AV5/AW5</f>
        <v>3.4836980794997766E-2</v>
      </c>
      <c r="AY5" s="1484">
        <v>38</v>
      </c>
      <c r="AZ5" s="1479">
        <v>2239</v>
      </c>
      <c r="BA5" s="1478">
        <f>AY5/AZ5</f>
        <v>1.6971862438588656E-2</v>
      </c>
      <c r="BB5" s="1484">
        <v>28</v>
      </c>
      <c r="BC5" s="1479">
        <v>2239</v>
      </c>
      <c r="BD5" s="1478">
        <f>BB5/BC5</f>
        <v>1.2505582849486378E-2</v>
      </c>
      <c r="BE5" s="1484">
        <v>20</v>
      </c>
      <c r="BF5" s="1479">
        <v>2239</v>
      </c>
      <c r="BG5" s="1478">
        <f>BE5/BF5</f>
        <v>8.9325591782045549E-3</v>
      </c>
      <c r="BH5" s="1479">
        <f>AY5+BB5+BE5</f>
        <v>86</v>
      </c>
      <c r="BI5" s="1479">
        <v>2239</v>
      </c>
      <c r="BJ5" s="1478">
        <f>BH5/BI5</f>
        <v>3.8410004466279589E-2</v>
      </c>
      <c r="BK5" s="1479">
        <f>AV5+BH5</f>
        <v>164</v>
      </c>
      <c r="BL5" s="1479">
        <v>2239</v>
      </c>
      <c r="BM5" s="1478">
        <f>BK5/BL5</f>
        <v>7.3246985261277361E-2</v>
      </c>
      <c r="BN5" s="1479">
        <f>BK5+AJ5</f>
        <v>299</v>
      </c>
      <c r="BO5" s="1479">
        <v>2239</v>
      </c>
      <c r="BP5" s="1478">
        <f>BN5/BO5</f>
        <v>0.1335417597141581</v>
      </c>
      <c r="BQ5" s="1481">
        <v>0.13</v>
      </c>
      <c r="BR5" s="1482">
        <f>BP5</f>
        <v>0.1335417597141581</v>
      </c>
      <c r="BS5" s="1478">
        <v>1</v>
      </c>
      <c r="BT5" s="1478"/>
      <c r="BU5" s="1946"/>
      <c r="BV5" s="151">
        <v>66</v>
      </c>
      <c r="BW5" s="152" t="s">
        <v>318</v>
      </c>
      <c r="BX5" s="153">
        <v>0.5</v>
      </c>
      <c r="BY5" s="154">
        <v>0.125</v>
      </c>
      <c r="BZ5" s="154">
        <v>0.125</v>
      </c>
      <c r="CA5" s="154" t="s">
        <v>227</v>
      </c>
      <c r="CB5" s="441" t="s">
        <v>227</v>
      </c>
      <c r="CC5" s="154">
        <v>0.125</v>
      </c>
      <c r="CD5" s="154">
        <v>0.125</v>
      </c>
      <c r="CE5" s="154" t="s">
        <v>227</v>
      </c>
      <c r="CF5" s="441" t="s">
        <v>227</v>
      </c>
      <c r="CG5" s="154">
        <v>0.125</v>
      </c>
      <c r="CH5" s="154">
        <v>0.125</v>
      </c>
      <c r="CI5" s="154" t="s">
        <v>227</v>
      </c>
      <c r="CJ5" s="666" t="s">
        <v>227</v>
      </c>
      <c r="CK5" s="154">
        <v>0.125</v>
      </c>
      <c r="CL5" s="154">
        <v>0.125</v>
      </c>
      <c r="CM5" s="154" t="s">
        <v>227</v>
      </c>
      <c r="CN5" s="788" t="s">
        <v>227</v>
      </c>
      <c r="CO5" s="1928" t="s">
        <v>55</v>
      </c>
      <c r="CP5" s="1930" t="s">
        <v>45</v>
      </c>
    </row>
    <row r="6" spans="1:94" ht="44.1" customHeight="1" x14ac:dyDescent="0.25">
      <c r="A6" s="232"/>
      <c r="B6" s="1491"/>
      <c r="C6" s="1120"/>
      <c r="D6" s="1121"/>
      <c r="E6" s="1123"/>
      <c r="F6" s="1123"/>
      <c r="G6" s="1123"/>
      <c r="H6" s="1134"/>
      <c r="I6" s="1123"/>
      <c r="J6" s="1123"/>
      <c r="K6" s="1137"/>
      <c r="L6" s="1487"/>
      <c r="M6" s="1480"/>
      <c r="N6" s="1483"/>
      <c r="O6" s="1480"/>
      <c r="P6" s="1480"/>
      <c r="Q6" s="1483"/>
      <c r="R6" s="1480"/>
      <c r="S6" s="1480"/>
      <c r="T6" s="1483"/>
      <c r="U6" s="1480"/>
      <c r="V6" s="1480"/>
      <c r="W6" s="1483"/>
      <c r="X6" s="1480"/>
      <c r="Y6" s="1480"/>
      <c r="Z6" s="1483"/>
      <c r="AA6" s="1480"/>
      <c r="AB6" s="1480"/>
      <c r="AC6" s="1483"/>
      <c r="AD6" s="1480"/>
      <c r="AE6" s="1480"/>
      <c r="AF6" s="1483"/>
      <c r="AG6" s="1480"/>
      <c r="AH6" s="1480"/>
      <c r="AI6" s="1483"/>
      <c r="AJ6" s="1480"/>
      <c r="AK6" s="1480"/>
      <c r="AL6" s="1489"/>
      <c r="AM6" s="1485"/>
      <c r="AN6" s="1480"/>
      <c r="AO6" s="1080"/>
      <c r="AP6" s="1485"/>
      <c r="AQ6" s="1480"/>
      <c r="AR6" s="1080"/>
      <c r="AS6" s="1485"/>
      <c r="AT6" s="1480"/>
      <c r="AU6" s="1080"/>
      <c r="AV6" s="1480"/>
      <c r="AW6" s="1480"/>
      <c r="AX6" s="1080"/>
      <c r="AY6" s="1485"/>
      <c r="AZ6" s="1480"/>
      <c r="BA6" s="1080"/>
      <c r="BB6" s="1485"/>
      <c r="BC6" s="1480"/>
      <c r="BD6" s="1080"/>
      <c r="BE6" s="1485"/>
      <c r="BF6" s="1480"/>
      <c r="BG6" s="1080"/>
      <c r="BH6" s="1480"/>
      <c r="BI6" s="1480"/>
      <c r="BJ6" s="1080"/>
      <c r="BK6" s="1480"/>
      <c r="BL6" s="1480"/>
      <c r="BM6" s="1080"/>
      <c r="BN6" s="1480"/>
      <c r="BO6" s="1480"/>
      <c r="BP6" s="1080"/>
      <c r="BQ6" s="1081"/>
      <c r="BR6" s="1483"/>
      <c r="BS6" s="1080"/>
      <c r="BT6" s="1080"/>
      <c r="BU6" s="1947"/>
      <c r="BV6" s="155">
        <v>67</v>
      </c>
      <c r="BW6" s="156" t="s">
        <v>319</v>
      </c>
      <c r="BX6" s="61">
        <v>0.5</v>
      </c>
      <c r="BY6" s="157">
        <v>0.125</v>
      </c>
      <c r="BZ6" s="157">
        <v>0.125</v>
      </c>
      <c r="CA6" s="157" t="s">
        <v>227</v>
      </c>
      <c r="CB6" s="440" t="s">
        <v>227</v>
      </c>
      <c r="CC6" s="157">
        <v>0.125</v>
      </c>
      <c r="CD6" s="157">
        <v>0.125</v>
      </c>
      <c r="CE6" s="157" t="s">
        <v>227</v>
      </c>
      <c r="CF6" s="440" t="s">
        <v>227</v>
      </c>
      <c r="CG6" s="157">
        <v>0.125</v>
      </c>
      <c r="CH6" s="157">
        <v>0.125</v>
      </c>
      <c r="CI6" s="157" t="s">
        <v>227</v>
      </c>
      <c r="CJ6" s="665" t="s">
        <v>227</v>
      </c>
      <c r="CK6" s="157">
        <v>0.125</v>
      </c>
      <c r="CL6" s="157">
        <v>0.125</v>
      </c>
      <c r="CM6" s="157" t="s">
        <v>227</v>
      </c>
      <c r="CN6" s="778" t="s">
        <v>227</v>
      </c>
      <c r="CO6" s="1708"/>
      <c r="CP6" s="1931"/>
    </row>
    <row r="7" spans="1:94" ht="24" x14ac:dyDescent="0.25">
      <c r="A7" s="232"/>
      <c r="B7" s="1491"/>
      <c r="C7" s="1120"/>
      <c r="D7" s="1121">
        <v>30</v>
      </c>
      <c r="E7" s="1123" t="s">
        <v>647</v>
      </c>
      <c r="F7" s="1123" t="s">
        <v>320</v>
      </c>
      <c r="G7" s="1123" t="s">
        <v>648</v>
      </c>
      <c r="H7" s="1118" t="s">
        <v>305</v>
      </c>
      <c r="I7" s="1117">
        <v>0.8</v>
      </c>
      <c r="J7" s="1118">
        <v>2018</v>
      </c>
      <c r="K7" s="1471">
        <v>0.8</v>
      </c>
      <c r="L7" s="1474">
        <v>1</v>
      </c>
      <c r="M7" s="1455">
        <v>60</v>
      </c>
      <c r="N7" s="946">
        <f>L7/M7</f>
        <v>1.6666666666666666E-2</v>
      </c>
      <c r="O7" s="1455">
        <v>5</v>
      </c>
      <c r="P7" s="1455">
        <v>74</v>
      </c>
      <c r="Q7" s="946">
        <f>O7/P7</f>
        <v>6.7567567567567571E-2</v>
      </c>
      <c r="R7" s="1455">
        <v>15</v>
      </c>
      <c r="S7" s="1455">
        <v>75</v>
      </c>
      <c r="T7" s="946">
        <f>R7/S7</f>
        <v>0.2</v>
      </c>
      <c r="U7" s="1455">
        <f>L7+O7+R7</f>
        <v>21</v>
      </c>
      <c r="V7" s="1455">
        <f>M7+P7+S7</f>
        <v>209</v>
      </c>
      <c r="W7" s="946">
        <f>U7/V7</f>
        <v>0.10047846889952153</v>
      </c>
      <c r="X7" s="1455">
        <v>0</v>
      </c>
      <c r="Y7" s="1455">
        <v>0</v>
      </c>
      <c r="Z7" s="946">
        <v>0</v>
      </c>
      <c r="AA7" s="1455">
        <v>0</v>
      </c>
      <c r="AB7" s="1455">
        <v>0</v>
      </c>
      <c r="AC7" s="946">
        <v>0</v>
      </c>
      <c r="AD7" s="1455">
        <v>0</v>
      </c>
      <c r="AE7" s="1455">
        <v>0</v>
      </c>
      <c r="AF7" s="946">
        <v>0</v>
      </c>
      <c r="AG7" s="1455">
        <v>0</v>
      </c>
      <c r="AH7" s="1455">
        <v>0</v>
      </c>
      <c r="AI7" s="946">
        <v>0</v>
      </c>
      <c r="AJ7" s="1455">
        <f>AG7+U7</f>
        <v>21</v>
      </c>
      <c r="AK7" s="1455">
        <f>AH7+V7</f>
        <v>209</v>
      </c>
      <c r="AL7" s="946">
        <f>AJ7/AK7</f>
        <v>0.10047846889952153</v>
      </c>
      <c r="AM7" s="1455">
        <v>0</v>
      </c>
      <c r="AN7" s="1455">
        <v>0</v>
      </c>
      <c r="AO7" s="946">
        <v>0</v>
      </c>
      <c r="AP7" s="1455">
        <v>0</v>
      </c>
      <c r="AQ7" s="1455">
        <v>0</v>
      </c>
      <c r="AR7" s="946">
        <v>0</v>
      </c>
      <c r="AS7" s="1455">
        <v>0</v>
      </c>
      <c r="AT7" s="1455">
        <v>0</v>
      </c>
      <c r="AU7" s="946">
        <v>0</v>
      </c>
      <c r="AV7" s="1455">
        <v>0</v>
      </c>
      <c r="AW7" s="1455">
        <v>0</v>
      </c>
      <c r="AX7" s="946">
        <v>0</v>
      </c>
      <c r="AY7" s="1455">
        <v>46</v>
      </c>
      <c r="AZ7" s="1455">
        <v>69</v>
      </c>
      <c r="BA7" s="946">
        <v>0</v>
      </c>
      <c r="BB7" s="1455">
        <v>0</v>
      </c>
      <c r="BC7" s="1455">
        <v>70</v>
      </c>
      <c r="BD7" s="946">
        <v>0</v>
      </c>
      <c r="BE7" s="1455">
        <v>45</v>
      </c>
      <c r="BF7" s="1455">
        <v>70</v>
      </c>
      <c r="BG7" s="946">
        <v>0</v>
      </c>
      <c r="BH7" s="1455">
        <f>AY7+BB7+BE7</f>
        <v>91</v>
      </c>
      <c r="BI7" s="1455">
        <f>AZ7+BC7+BF7</f>
        <v>209</v>
      </c>
      <c r="BJ7" s="946">
        <v>0</v>
      </c>
      <c r="BK7" s="1455">
        <f>BH7+AV7</f>
        <v>91</v>
      </c>
      <c r="BL7" s="1455">
        <f>BI7+AW7</f>
        <v>209</v>
      </c>
      <c r="BM7" s="946">
        <v>0</v>
      </c>
      <c r="BN7" s="1455">
        <f>BK7+AJ7</f>
        <v>112</v>
      </c>
      <c r="BO7" s="1455">
        <f>BL7+AK7</f>
        <v>418</v>
      </c>
      <c r="BP7" s="946">
        <f>BN7/BO7</f>
        <v>0.26794258373205743</v>
      </c>
      <c r="BQ7" s="946">
        <v>0.8</v>
      </c>
      <c r="BR7" s="946">
        <v>0.27</v>
      </c>
      <c r="BS7" s="946">
        <f>(BR7/BQ7)</f>
        <v>0.33750000000000002</v>
      </c>
      <c r="BT7" s="946"/>
      <c r="BU7" s="2091"/>
      <c r="BV7" s="155">
        <v>68</v>
      </c>
      <c r="BW7" s="52" t="s">
        <v>321</v>
      </c>
      <c r="BX7" s="49">
        <v>0.25</v>
      </c>
      <c r="BY7" s="158">
        <v>6.25E-2</v>
      </c>
      <c r="BZ7" s="158">
        <v>0</v>
      </c>
      <c r="CA7" s="158" t="s">
        <v>227</v>
      </c>
      <c r="CB7" s="440" t="s">
        <v>227</v>
      </c>
      <c r="CC7" s="158">
        <v>6.25E-2</v>
      </c>
      <c r="CD7" s="158">
        <v>0</v>
      </c>
      <c r="CE7" s="158" t="s">
        <v>227</v>
      </c>
      <c r="CF7" s="440" t="s">
        <v>227</v>
      </c>
      <c r="CG7" s="158">
        <v>6.25E-2</v>
      </c>
      <c r="CH7" s="158">
        <v>0</v>
      </c>
      <c r="CI7" s="158" t="s">
        <v>227</v>
      </c>
      <c r="CJ7" s="665" t="s">
        <v>227</v>
      </c>
      <c r="CK7" s="158">
        <v>6.25E-2</v>
      </c>
      <c r="CL7" s="158">
        <v>0</v>
      </c>
      <c r="CM7" s="158" t="s">
        <v>227</v>
      </c>
      <c r="CN7" s="778" t="s">
        <v>227</v>
      </c>
      <c r="CO7" s="1708"/>
      <c r="CP7" s="1931"/>
    </row>
    <row r="8" spans="1:94" x14ac:dyDescent="0.25">
      <c r="A8" s="232"/>
      <c r="B8" s="1491"/>
      <c r="C8" s="1120"/>
      <c r="D8" s="1121"/>
      <c r="E8" s="1123"/>
      <c r="F8" s="1123"/>
      <c r="G8" s="1123"/>
      <c r="H8" s="1118"/>
      <c r="I8" s="1118"/>
      <c r="J8" s="1118"/>
      <c r="K8" s="1472"/>
      <c r="L8" s="1474"/>
      <c r="M8" s="1455"/>
      <c r="N8" s="947"/>
      <c r="O8" s="1455"/>
      <c r="P8" s="1455"/>
      <c r="Q8" s="947"/>
      <c r="R8" s="1455"/>
      <c r="S8" s="1455"/>
      <c r="T8" s="947"/>
      <c r="U8" s="1455"/>
      <c r="V8" s="1455"/>
      <c r="W8" s="947"/>
      <c r="X8" s="1455"/>
      <c r="Y8" s="1455"/>
      <c r="Z8" s="947"/>
      <c r="AA8" s="1455"/>
      <c r="AB8" s="1455"/>
      <c r="AC8" s="947"/>
      <c r="AD8" s="1455"/>
      <c r="AE8" s="1455"/>
      <c r="AF8" s="947"/>
      <c r="AG8" s="1455"/>
      <c r="AH8" s="1455"/>
      <c r="AI8" s="947"/>
      <c r="AJ8" s="1455"/>
      <c r="AK8" s="1455"/>
      <c r="AL8" s="947"/>
      <c r="AM8" s="1455"/>
      <c r="AN8" s="1455"/>
      <c r="AO8" s="947"/>
      <c r="AP8" s="1455"/>
      <c r="AQ8" s="1455"/>
      <c r="AR8" s="947"/>
      <c r="AS8" s="1455"/>
      <c r="AT8" s="1455"/>
      <c r="AU8" s="947"/>
      <c r="AV8" s="1455"/>
      <c r="AW8" s="1455"/>
      <c r="AX8" s="947"/>
      <c r="AY8" s="1455"/>
      <c r="AZ8" s="1455"/>
      <c r="BA8" s="947"/>
      <c r="BB8" s="1455"/>
      <c r="BC8" s="1455"/>
      <c r="BD8" s="947"/>
      <c r="BE8" s="1455"/>
      <c r="BF8" s="1455"/>
      <c r="BG8" s="947"/>
      <c r="BH8" s="1455"/>
      <c r="BI8" s="1455"/>
      <c r="BJ8" s="947"/>
      <c r="BK8" s="1455"/>
      <c r="BL8" s="1455"/>
      <c r="BM8" s="947"/>
      <c r="BN8" s="1455"/>
      <c r="BO8" s="1455"/>
      <c r="BP8" s="947"/>
      <c r="BQ8" s="947"/>
      <c r="BR8" s="947"/>
      <c r="BS8" s="947"/>
      <c r="BT8" s="947"/>
      <c r="BU8" s="2092"/>
      <c r="BV8" s="155">
        <v>69</v>
      </c>
      <c r="BW8" s="159" t="s">
        <v>322</v>
      </c>
      <c r="BX8" s="49">
        <v>0.25</v>
      </c>
      <c r="BY8" s="158">
        <v>6.25E-2</v>
      </c>
      <c r="BZ8" s="158">
        <v>0</v>
      </c>
      <c r="CA8" s="158" t="s">
        <v>227</v>
      </c>
      <c r="CB8" s="440" t="s">
        <v>227</v>
      </c>
      <c r="CC8" s="158">
        <v>6.25E-2</v>
      </c>
      <c r="CD8" s="158">
        <v>0</v>
      </c>
      <c r="CE8" s="158" t="s">
        <v>227</v>
      </c>
      <c r="CF8" s="440" t="s">
        <v>227</v>
      </c>
      <c r="CG8" s="158">
        <v>6.25E-2</v>
      </c>
      <c r="CH8" s="158">
        <v>0</v>
      </c>
      <c r="CI8" s="158" t="s">
        <v>227</v>
      </c>
      <c r="CJ8" s="665" t="s">
        <v>227</v>
      </c>
      <c r="CK8" s="158">
        <v>6.25E-2</v>
      </c>
      <c r="CL8" s="158">
        <v>0</v>
      </c>
      <c r="CM8" s="158" t="s">
        <v>227</v>
      </c>
      <c r="CN8" s="778" t="s">
        <v>227</v>
      </c>
      <c r="CO8" s="1708"/>
      <c r="CP8" s="1931"/>
    </row>
    <row r="9" spans="1:94" x14ac:dyDescent="0.25">
      <c r="A9" s="232"/>
      <c r="B9" s="1491"/>
      <c r="C9" s="1120"/>
      <c r="D9" s="1121"/>
      <c r="E9" s="1123"/>
      <c r="F9" s="1123"/>
      <c r="G9" s="1123"/>
      <c r="H9" s="1118"/>
      <c r="I9" s="1118"/>
      <c r="J9" s="1118"/>
      <c r="K9" s="1472"/>
      <c r="L9" s="1474"/>
      <c r="M9" s="1455"/>
      <c r="N9" s="947"/>
      <c r="O9" s="1455"/>
      <c r="P9" s="1455"/>
      <c r="Q9" s="947"/>
      <c r="R9" s="1455"/>
      <c r="S9" s="1455"/>
      <c r="T9" s="947"/>
      <c r="U9" s="1455"/>
      <c r="V9" s="1455"/>
      <c r="W9" s="947"/>
      <c r="X9" s="1455"/>
      <c r="Y9" s="1455"/>
      <c r="Z9" s="947"/>
      <c r="AA9" s="1455"/>
      <c r="AB9" s="1455"/>
      <c r="AC9" s="947"/>
      <c r="AD9" s="1455"/>
      <c r="AE9" s="1455"/>
      <c r="AF9" s="947"/>
      <c r="AG9" s="1455"/>
      <c r="AH9" s="1455"/>
      <c r="AI9" s="947"/>
      <c r="AJ9" s="1455"/>
      <c r="AK9" s="1455"/>
      <c r="AL9" s="947"/>
      <c r="AM9" s="1455"/>
      <c r="AN9" s="1455"/>
      <c r="AO9" s="947"/>
      <c r="AP9" s="1455"/>
      <c r="AQ9" s="1455"/>
      <c r="AR9" s="947"/>
      <c r="AS9" s="1455"/>
      <c r="AT9" s="1455"/>
      <c r="AU9" s="947"/>
      <c r="AV9" s="1455"/>
      <c r="AW9" s="1455"/>
      <c r="AX9" s="947"/>
      <c r="AY9" s="1455"/>
      <c r="AZ9" s="1455"/>
      <c r="BA9" s="947"/>
      <c r="BB9" s="1455"/>
      <c r="BC9" s="1455"/>
      <c r="BD9" s="947"/>
      <c r="BE9" s="1455"/>
      <c r="BF9" s="1455"/>
      <c r="BG9" s="947"/>
      <c r="BH9" s="1455"/>
      <c r="BI9" s="1455"/>
      <c r="BJ9" s="947"/>
      <c r="BK9" s="1455"/>
      <c r="BL9" s="1455"/>
      <c r="BM9" s="947"/>
      <c r="BN9" s="1455"/>
      <c r="BO9" s="1455"/>
      <c r="BP9" s="947"/>
      <c r="BQ9" s="947"/>
      <c r="BR9" s="947"/>
      <c r="BS9" s="947"/>
      <c r="BT9" s="947"/>
      <c r="BU9" s="2092"/>
      <c r="BV9" s="155">
        <v>70</v>
      </c>
      <c r="BW9" s="52" t="s">
        <v>323</v>
      </c>
      <c r="BX9" s="49">
        <v>0.25</v>
      </c>
      <c r="BY9" s="158">
        <v>6.25E-2</v>
      </c>
      <c r="BZ9" s="158">
        <v>6.25E-2</v>
      </c>
      <c r="CA9" s="158" t="s">
        <v>227</v>
      </c>
      <c r="CB9" s="440" t="s">
        <v>227</v>
      </c>
      <c r="CC9" s="158">
        <v>6.25E-2</v>
      </c>
      <c r="CD9" s="158">
        <v>6.25E-2</v>
      </c>
      <c r="CE9" s="158" t="s">
        <v>227</v>
      </c>
      <c r="CF9" s="440" t="s">
        <v>227</v>
      </c>
      <c r="CG9" s="158">
        <v>6.25E-2</v>
      </c>
      <c r="CH9" s="158">
        <v>6.25E-2</v>
      </c>
      <c r="CI9" s="158" t="s">
        <v>227</v>
      </c>
      <c r="CJ9" s="665" t="s">
        <v>227</v>
      </c>
      <c r="CK9" s="158">
        <v>6.25E-2</v>
      </c>
      <c r="CL9" s="158">
        <v>6.25E-2</v>
      </c>
      <c r="CM9" s="158" t="s">
        <v>227</v>
      </c>
      <c r="CN9" s="778" t="s">
        <v>227</v>
      </c>
      <c r="CO9" s="1708"/>
      <c r="CP9" s="1931"/>
    </row>
    <row r="10" spans="1:94" ht="24.75" thickBot="1" x14ac:dyDescent="0.3">
      <c r="A10" s="232"/>
      <c r="B10" s="1492"/>
      <c r="C10" s="1494"/>
      <c r="D10" s="1476"/>
      <c r="E10" s="1477"/>
      <c r="F10" s="1477"/>
      <c r="G10" s="1477"/>
      <c r="H10" s="1470"/>
      <c r="I10" s="1470"/>
      <c r="J10" s="1470"/>
      <c r="K10" s="1473"/>
      <c r="L10" s="1475"/>
      <c r="M10" s="1456"/>
      <c r="N10" s="1457"/>
      <c r="O10" s="1456"/>
      <c r="P10" s="1456"/>
      <c r="Q10" s="1457"/>
      <c r="R10" s="1456"/>
      <c r="S10" s="1456"/>
      <c r="T10" s="1457"/>
      <c r="U10" s="1456"/>
      <c r="V10" s="1456"/>
      <c r="W10" s="1457"/>
      <c r="X10" s="1456"/>
      <c r="Y10" s="1456"/>
      <c r="Z10" s="1457"/>
      <c r="AA10" s="1456"/>
      <c r="AB10" s="1456"/>
      <c r="AC10" s="1457"/>
      <c r="AD10" s="1456"/>
      <c r="AE10" s="1456"/>
      <c r="AF10" s="1457"/>
      <c r="AG10" s="1456"/>
      <c r="AH10" s="1456"/>
      <c r="AI10" s="1457"/>
      <c r="AJ10" s="1456"/>
      <c r="AK10" s="1456"/>
      <c r="AL10" s="1457"/>
      <c r="AM10" s="1456"/>
      <c r="AN10" s="1456"/>
      <c r="AO10" s="1457"/>
      <c r="AP10" s="1456"/>
      <c r="AQ10" s="1456"/>
      <c r="AR10" s="1457"/>
      <c r="AS10" s="1456"/>
      <c r="AT10" s="1456"/>
      <c r="AU10" s="1457"/>
      <c r="AV10" s="1456"/>
      <c r="AW10" s="1456"/>
      <c r="AX10" s="1457"/>
      <c r="AY10" s="1456"/>
      <c r="AZ10" s="1456"/>
      <c r="BA10" s="1457"/>
      <c r="BB10" s="1456"/>
      <c r="BC10" s="1456"/>
      <c r="BD10" s="1457"/>
      <c r="BE10" s="1456"/>
      <c r="BF10" s="1456"/>
      <c r="BG10" s="1457"/>
      <c r="BH10" s="1456"/>
      <c r="BI10" s="1456"/>
      <c r="BJ10" s="1457"/>
      <c r="BK10" s="1456"/>
      <c r="BL10" s="1456"/>
      <c r="BM10" s="1457"/>
      <c r="BN10" s="1456"/>
      <c r="BO10" s="1456"/>
      <c r="BP10" s="1457"/>
      <c r="BQ10" s="1457"/>
      <c r="BR10" s="1457"/>
      <c r="BS10" s="1457"/>
      <c r="BT10" s="1457"/>
      <c r="BU10" s="2093"/>
      <c r="BV10" s="160">
        <v>71</v>
      </c>
      <c r="BW10" s="63" t="s">
        <v>324</v>
      </c>
      <c r="BX10" s="64">
        <v>0.25</v>
      </c>
      <c r="BY10" s="161">
        <v>6.25E-2</v>
      </c>
      <c r="BZ10" s="161">
        <v>6.25E-2</v>
      </c>
      <c r="CA10" s="161" t="s">
        <v>227</v>
      </c>
      <c r="CB10" s="443" t="s">
        <v>227</v>
      </c>
      <c r="CC10" s="161">
        <v>6.25E-2</v>
      </c>
      <c r="CD10" s="161">
        <v>6.25E-2</v>
      </c>
      <c r="CE10" s="161" t="s">
        <v>227</v>
      </c>
      <c r="CF10" s="443" t="s">
        <v>227</v>
      </c>
      <c r="CG10" s="161">
        <v>6.25E-2</v>
      </c>
      <c r="CH10" s="161">
        <v>6.25E-2</v>
      </c>
      <c r="CI10" s="161" t="s">
        <v>227</v>
      </c>
      <c r="CJ10" s="677" t="s">
        <v>227</v>
      </c>
      <c r="CK10" s="161">
        <v>6.25E-2</v>
      </c>
      <c r="CL10" s="161">
        <v>6.25E-2</v>
      </c>
      <c r="CM10" s="161" t="s">
        <v>227</v>
      </c>
      <c r="CN10" s="799" t="s">
        <v>227</v>
      </c>
      <c r="CO10" s="1929"/>
      <c r="CP10" s="1932"/>
    </row>
    <row r="12" spans="1:94" x14ac:dyDescent="0.25">
      <c r="BM12" s="872"/>
      <c r="BN12" s="872">
        <v>335</v>
      </c>
      <c r="BO12" s="872">
        <v>418</v>
      </c>
      <c r="BP12" s="872">
        <f>BN12/BO12</f>
        <v>0.80143540669856461</v>
      </c>
      <c r="BQ12" s="872"/>
    </row>
  </sheetData>
  <mergeCells count="202">
    <mergeCell ref="CN1:CN4"/>
    <mergeCell ref="BN2:BP3"/>
    <mergeCell ref="BN5:BN6"/>
    <mergeCell ref="BO5:BO6"/>
    <mergeCell ref="BP5:BP6"/>
    <mergeCell ref="BN7:BN10"/>
    <mergeCell ref="BO7:BO10"/>
    <mergeCell ref="BP7:BP10"/>
    <mergeCell ref="CL1:CL4"/>
    <mergeCell ref="CM1:CM4"/>
    <mergeCell ref="CJ1:CJ4"/>
    <mergeCell ref="BS5:BS6"/>
    <mergeCell ref="BT5:BT6"/>
    <mergeCell ref="BU5:BU6"/>
    <mergeCell ref="BT7:BT10"/>
    <mergeCell ref="BU7:BU10"/>
    <mergeCell ref="A1:A4"/>
    <mergeCell ref="B1:B4"/>
    <mergeCell ref="C1:C4"/>
    <mergeCell ref="D1:D4"/>
    <mergeCell ref="E1:E4"/>
    <mergeCell ref="F1:J1"/>
    <mergeCell ref="I3:I4"/>
    <mergeCell ref="J3:J4"/>
    <mergeCell ref="CK1:CK4"/>
    <mergeCell ref="BH2:BJ3"/>
    <mergeCell ref="BK2:BM3"/>
    <mergeCell ref="AD2:AF3"/>
    <mergeCell ref="AG2:AI3"/>
    <mergeCell ref="AJ2:AL3"/>
    <mergeCell ref="AM2:AO3"/>
    <mergeCell ref="AP2:AR3"/>
    <mergeCell ref="AS2:AU3"/>
    <mergeCell ref="CB1:CB4"/>
    <mergeCell ref="BZ1:BZ4"/>
    <mergeCell ref="CA1:CA4"/>
    <mergeCell ref="CD1:CD4"/>
    <mergeCell ref="CE1:CE4"/>
    <mergeCell ref="CF1:CF4"/>
    <mergeCell ref="CH1:CH4"/>
    <mergeCell ref="CO1:CO4"/>
    <mergeCell ref="CP1:CP4"/>
    <mergeCell ref="F2:F4"/>
    <mergeCell ref="G2:G4"/>
    <mergeCell ref="H2:H4"/>
    <mergeCell ref="I2:J2"/>
    <mergeCell ref="L2:N3"/>
    <mergeCell ref="O2:Q3"/>
    <mergeCell ref="BU1:BU4"/>
    <mergeCell ref="BV1:BW4"/>
    <mergeCell ref="BX1:BX4"/>
    <mergeCell ref="BY1:BY4"/>
    <mergeCell ref="CC1:CC4"/>
    <mergeCell ref="CG1:CG4"/>
    <mergeCell ref="K1:K4"/>
    <mergeCell ref="L1:BM1"/>
    <mergeCell ref="BQ1:BQ4"/>
    <mergeCell ref="BR1:BR4"/>
    <mergeCell ref="BS1:BS4"/>
    <mergeCell ref="BT1:BT4"/>
    <mergeCell ref="R2:T3"/>
    <mergeCell ref="U2:W3"/>
    <mergeCell ref="BE2:BG3"/>
    <mergeCell ref="CI1:CI4"/>
    <mergeCell ref="B5:B10"/>
    <mergeCell ref="C5:C10"/>
    <mergeCell ref="D5:D6"/>
    <mergeCell ref="E5:E6"/>
    <mergeCell ref="F5:F6"/>
    <mergeCell ref="G5:G6"/>
    <mergeCell ref="AV2:AX3"/>
    <mergeCell ref="AY2:BA3"/>
    <mergeCell ref="BB2:BD3"/>
    <mergeCell ref="X2:Z3"/>
    <mergeCell ref="AA2:AC3"/>
    <mergeCell ref="N5:N6"/>
    <mergeCell ref="O5:O6"/>
    <mergeCell ref="P5:P6"/>
    <mergeCell ref="Q5:Q6"/>
    <mergeCell ref="R5:R6"/>
    <mergeCell ref="S5:S6"/>
    <mergeCell ref="H5:H6"/>
    <mergeCell ref="I5:I6"/>
    <mergeCell ref="J5:J6"/>
    <mergeCell ref="K5:K6"/>
    <mergeCell ref="L5:L6"/>
    <mergeCell ref="M5:M6"/>
    <mergeCell ref="Z5:Z6"/>
    <mergeCell ref="AA5:AA6"/>
    <mergeCell ref="AB5:AB6"/>
    <mergeCell ref="AC5:AC6"/>
    <mergeCell ref="AD5:AD6"/>
    <mergeCell ref="AE5:AE6"/>
    <mergeCell ref="T5:T6"/>
    <mergeCell ref="U5:U6"/>
    <mergeCell ref="V5:V6"/>
    <mergeCell ref="W5:W6"/>
    <mergeCell ref="X5:X6"/>
    <mergeCell ref="Y5:Y6"/>
    <mergeCell ref="AL5:AL6"/>
    <mergeCell ref="AM5:AM6"/>
    <mergeCell ref="AN5:AN6"/>
    <mergeCell ref="AO5:AO6"/>
    <mergeCell ref="AP5:AP6"/>
    <mergeCell ref="AQ5:AQ6"/>
    <mergeCell ref="AF5:AF6"/>
    <mergeCell ref="AG5:AG6"/>
    <mergeCell ref="AH5:AH6"/>
    <mergeCell ref="AI5:AI6"/>
    <mergeCell ref="AJ5:AJ6"/>
    <mergeCell ref="AK5:AK6"/>
    <mergeCell ref="AZ5:AZ6"/>
    <mergeCell ref="BA5:BA6"/>
    <mergeCell ref="BB5:BB6"/>
    <mergeCell ref="BC5:BC6"/>
    <mergeCell ref="AR5:AR6"/>
    <mergeCell ref="AS5:AS6"/>
    <mergeCell ref="AT5:AT6"/>
    <mergeCell ref="AU5:AU6"/>
    <mergeCell ref="AV5:AV6"/>
    <mergeCell ref="AW5:AW6"/>
    <mergeCell ref="CO5:CO10"/>
    <mergeCell ref="CP5:CP10"/>
    <mergeCell ref="D7:D10"/>
    <mergeCell ref="E7:E10"/>
    <mergeCell ref="F7:F10"/>
    <mergeCell ref="G7:G10"/>
    <mergeCell ref="H7:H10"/>
    <mergeCell ref="BJ5:BJ6"/>
    <mergeCell ref="BK5:BK6"/>
    <mergeCell ref="BL5:BL6"/>
    <mergeCell ref="BM5:BM6"/>
    <mergeCell ref="BQ5:BQ6"/>
    <mergeCell ref="BR5:BR6"/>
    <mergeCell ref="BD5:BD6"/>
    <mergeCell ref="BE5:BE6"/>
    <mergeCell ref="BF5:BF6"/>
    <mergeCell ref="BG5:BG6"/>
    <mergeCell ref="BH5:BH6"/>
    <mergeCell ref="BI5:BI6"/>
    <mergeCell ref="AX5:AX6"/>
    <mergeCell ref="AY5:AY6"/>
    <mergeCell ref="O7:O10"/>
    <mergeCell ref="P7:P10"/>
    <mergeCell ref="Q7:Q10"/>
    <mergeCell ref="R7:R10"/>
    <mergeCell ref="S7:S10"/>
    <mergeCell ref="T7:T10"/>
    <mergeCell ref="I7:I10"/>
    <mergeCell ref="J7:J10"/>
    <mergeCell ref="K7:K10"/>
    <mergeCell ref="L7:L10"/>
    <mergeCell ref="M7:M10"/>
    <mergeCell ref="N7:N10"/>
    <mergeCell ref="AA7:AA10"/>
    <mergeCell ref="AB7:AB10"/>
    <mergeCell ref="AC7:AC10"/>
    <mergeCell ref="AD7:AD10"/>
    <mergeCell ref="AE7:AE10"/>
    <mergeCell ref="AF7:AF10"/>
    <mergeCell ref="U7:U10"/>
    <mergeCell ref="V7:V10"/>
    <mergeCell ref="W7:W10"/>
    <mergeCell ref="X7:X10"/>
    <mergeCell ref="Y7:Y10"/>
    <mergeCell ref="Z7:Z10"/>
    <mergeCell ref="AM7:AM10"/>
    <mergeCell ref="AN7:AN10"/>
    <mergeCell ref="AO7:AO10"/>
    <mergeCell ref="AP7:AP10"/>
    <mergeCell ref="AQ7:AQ10"/>
    <mergeCell ref="AR7:AR10"/>
    <mergeCell ref="AG7:AG10"/>
    <mergeCell ref="AH7:AH10"/>
    <mergeCell ref="AI7:AI10"/>
    <mergeCell ref="AJ7:AJ10"/>
    <mergeCell ref="AK7:AK10"/>
    <mergeCell ref="AL7:AL10"/>
    <mergeCell ref="AY7:AY10"/>
    <mergeCell ref="AZ7:AZ10"/>
    <mergeCell ref="BA7:BA10"/>
    <mergeCell ref="BB7:BB10"/>
    <mergeCell ref="BC7:BC10"/>
    <mergeCell ref="BD7:BD10"/>
    <mergeCell ref="AS7:AS10"/>
    <mergeCell ref="AT7:AT10"/>
    <mergeCell ref="AU7:AU10"/>
    <mergeCell ref="AV7:AV10"/>
    <mergeCell ref="AW7:AW10"/>
    <mergeCell ref="AX7:AX10"/>
    <mergeCell ref="BK7:BK10"/>
    <mergeCell ref="BL7:BL10"/>
    <mergeCell ref="BM7:BM10"/>
    <mergeCell ref="BQ7:BQ10"/>
    <mergeCell ref="BR7:BR10"/>
    <mergeCell ref="BS7:BS10"/>
    <mergeCell ref="BE7:BE10"/>
    <mergeCell ref="BF7:BF10"/>
    <mergeCell ref="BG7:BG10"/>
    <mergeCell ref="BH7:BH10"/>
    <mergeCell ref="BI7:BI10"/>
    <mergeCell ref="BJ7:BJ10"/>
  </mergeCells>
  <pageMargins left="0.7" right="0.7" top="0.75" bottom="0.75" header="0.3" footer="0.3"/>
  <legacyDrawing r:id="rId1"/>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3"/>
  <dimension ref="A1:CP33"/>
  <sheetViews>
    <sheetView topLeftCell="A2" workbookViewId="0">
      <selection activeCell="BQ11" sqref="BQ11:BQ13"/>
    </sheetView>
  </sheetViews>
  <sheetFormatPr baseColWidth="10" defaultRowHeight="15" x14ac:dyDescent="0.25"/>
  <cols>
    <col min="1" max="1" width="15.140625" style="1" customWidth="1"/>
    <col min="2" max="2" width="22.7109375" style="4" customWidth="1"/>
    <col min="3" max="3" width="14.85546875" style="1" customWidth="1"/>
    <col min="4" max="4" width="6.140625" style="73" customWidth="1"/>
    <col min="5" max="5" width="16" style="1" customWidth="1"/>
    <col min="6" max="6" width="21.140625" style="1" customWidth="1"/>
    <col min="7" max="7" width="23.140625" style="1" customWidth="1"/>
    <col min="8" max="8" width="10" style="1" customWidth="1"/>
    <col min="9" max="9" width="10.28515625" style="1" customWidth="1"/>
    <col min="10" max="10" width="7.140625" style="1" bestFit="1" customWidth="1"/>
    <col min="11" max="11" width="10.85546875" style="1" customWidth="1"/>
    <col min="12" max="68" width="7.140625" customWidth="1"/>
    <col min="72" max="73" width="16.7109375" hidden="1" customWidth="1"/>
    <col min="74" max="74" width="6.140625" style="25" customWidth="1"/>
    <col min="75" max="75" width="70" style="1" customWidth="1"/>
    <col min="76" max="76" width="16.28515625" style="1" customWidth="1"/>
    <col min="77" max="78" width="11.7109375" style="1" customWidth="1"/>
    <col min="79" max="79" width="24.85546875" style="1" customWidth="1"/>
    <col min="80" max="80" width="29.140625" style="1" customWidth="1"/>
    <col min="81" max="82" width="11.7109375" style="1" customWidth="1"/>
    <col min="83" max="83" width="24.7109375" style="1" customWidth="1"/>
    <col min="84" max="84" width="20.28515625" style="1" customWidth="1"/>
    <col min="85" max="86" width="11.7109375" style="1" customWidth="1"/>
    <col min="87" max="87" width="24.7109375" style="1" customWidth="1"/>
    <col min="88" max="88" width="20.28515625" style="1" customWidth="1"/>
    <col min="89" max="90" width="11.7109375" style="1" customWidth="1"/>
    <col min="91" max="91" width="24.7109375" style="1" customWidth="1"/>
    <col min="92" max="92" width="20.28515625" style="1" customWidth="1"/>
    <col min="93" max="93" width="20.7109375" style="5" customWidth="1"/>
    <col min="94" max="94" width="19.28515625" style="1" customWidth="1"/>
  </cols>
  <sheetData>
    <row r="1" spans="1:94" ht="15" customHeight="1" thickBot="1" x14ac:dyDescent="0.3">
      <c r="A1" s="1055" t="s">
        <v>0</v>
      </c>
      <c r="B1" s="1055" t="s">
        <v>204</v>
      </c>
      <c r="C1" s="1250" t="s">
        <v>1</v>
      </c>
      <c r="D1" s="1260" t="s">
        <v>243</v>
      </c>
      <c r="E1" s="1250" t="s">
        <v>2</v>
      </c>
      <c r="F1" s="1250" t="s">
        <v>3</v>
      </c>
      <c r="G1" s="1251"/>
      <c r="H1" s="1251"/>
      <c r="I1" s="1251"/>
      <c r="J1" s="1251"/>
      <c r="K1" s="1250" t="s">
        <v>244</v>
      </c>
      <c r="L1" s="1870" t="s">
        <v>401</v>
      </c>
      <c r="M1" s="1871"/>
      <c r="N1" s="1871"/>
      <c r="O1" s="1871"/>
      <c r="P1" s="1871"/>
      <c r="Q1" s="1871"/>
      <c r="R1" s="1871"/>
      <c r="S1" s="1871"/>
      <c r="T1" s="1871"/>
      <c r="U1" s="1871"/>
      <c r="V1" s="1871"/>
      <c r="W1" s="1871"/>
      <c r="X1" s="1871"/>
      <c r="Y1" s="1871"/>
      <c r="Z1" s="1871"/>
      <c r="AA1" s="1871"/>
      <c r="AB1" s="1871"/>
      <c r="AC1" s="1871"/>
      <c r="AD1" s="1871"/>
      <c r="AE1" s="1871"/>
      <c r="AF1" s="1871"/>
      <c r="AG1" s="1871"/>
      <c r="AH1" s="1871"/>
      <c r="AI1" s="1871"/>
      <c r="AJ1" s="1871"/>
      <c r="AK1" s="1871"/>
      <c r="AL1" s="1871"/>
      <c r="AM1" s="1871"/>
      <c r="AN1" s="1871"/>
      <c r="AO1" s="1871"/>
      <c r="AP1" s="1871"/>
      <c r="AQ1" s="1871"/>
      <c r="AR1" s="1871"/>
      <c r="AS1" s="1871"/>
      <c r="AT1" s="1871"/>
      <c r="AU1" s="1871"/>
      <c r="AV1" s="1871"/>
      <c r="AW1" s="1871"/>
      <c r="AX1" s="1871"/>
      <c r="AY1" s="1871"/>
      <c r="AZ1" s="1871"/>
      <c r="BA1" s="1871"/>
      <c r="BB1" s="1871"/>
      <c r="BC1" s="1871"/>
      <c r="BD1" s="1871"/>
      <c r="BE1" s="1871"/>
      <c r="BF1" s="1871"/>
      <c r="BG1" s="1871"/>
      <c r="BH1" s="1871"/>
      <c r="BI1" s="1871"/>
      <c r="BJ1" s="1871"/>
      <c r="BK1" s="1871"/>
      <c r="BL1" s="1871"/>
      <c r="BM1" s="1871"/>
      <c r="BN1" s="694"/>
      <c r="BO1" s="694"/>
      <c r="BP1" s="694"/>
      <c r="BQ1" s="1862" t="s">
        <v>244</v>
      </c>
      <c r="BR1" s="1854" t="s">
        <v>394</v>
      </c>
      <c r="BS1" s="1854" t="s">
        <v>395</v>
      </c>
      <c r="BT1" s="1854" t="s">
        <v>396</v>
      </c>
      <c r="BU1" s="2028" t="s">
        <v>397</v>
      </c>
      <c r="BV1" s="1864" t="s">
        <v>8</v>
      </c>
      <c r="BW1" s="1865"/>
      <c r="BX1" s="1861" t="s">
        <v>9</v>
      </c>
      <c r="BY1" s="1858" t="s">
        <v>10</v>
      </c>
      <c r="BZ1" s="2051" t="s">
        <v>475</v>
      </c>
      <c r="CA1" s="1858" t="s">
        <v>512</v>
      </c>
      <c r="CB1" s="1861" t="s">
        <v>11</v>
      </c>
      <c r="CC1" s="1858" t="s">
        <v>20</v>
      </c>
      <c r="CD1" s="2051" t="s">
        <v>476</v>
      </c>
      <c r="CE1" s="1858" t="s">
        <v>512</v>
      </c>
      <c r="CF1" s="1861" t="s">
        <v>11</v>
      </c>
      <c r="CG1" s="1858" t="s">
        <v>22</v>
      </c>
      <c r="CH1" s="1858" t="s">
        <v>704</v>
      </c>
      <c r="CI1" s="1858" t="s">
        <v>512</v>
      </c>
      <c r="CJ1" s="1861" t="s">
        <v>11</v>
      </c>
      <c r="CK1" s="1858" t="s">
        <v>23</v>
      </c>
      <c r="CL1" s="1858" t="s">
        <v>733</v>
      </c>
      <c r="CM1" s="1858" t="s">
        <v>512</v>
      </c>
      <c r="CN1" s="1861" t="s">
        <v>11</v>
      </c>
      <c r="CO1" s="1861" t="s">
        <v>12</v>
      </c>
      <c r="CP1" s="1861" t="s">
        <v>13</v>
      </c>
    </row>
    <row r="2" spans="1:94" ht="15" customHeight="1" x14ac:dyDescent="0.25">
      <c r="A2" s="1055"/>
      <c r="B2" s="1055"/>
      <c r="C2" s="1250"/>
      <c r="D2" s="1830"/>
      <c r="E2" s="1250"/>
      <c r="F2" s="1250" t="s">
        <v>14</v>
      </c>
      <c r="G2" s="1250" t="s">
        <v>15</v>
      </c>
      <c r="H2" s="1250" t="s">
        <v>16</v>
      </c>
      <c r="I2" s="1259" t="s">
        <v>17</v>
      </c>
      <c r="J2" s="1251"/>
      <c r="K2" s="1868"/>
      <c r="L2" s="1862" t="s">
        <v>376</v>
      </c>
      <c r="M2" s="1854"/>
      <c r="N2" s="1854"/>
      <c r="O2" s="1842" t="s">
        <v>377</v>
      </c>
      <c r="P2" s="1843"/>
      <c r="Q2" s="1844"/>
      <c r="R2" s="1842" t="s">
        <v>378</v>
      </c>
      <c r="S2" s="1843"/>
      <c r="T2" s="1844"/>
      <c r="U2" s="1848" t="s">
        <v>379</v>
      </c>
      <c r="V2" s="1849"/>
      <c r="W2" s="1850"/>
      <c r="X2" s="1854" t="s">
        <v>380</v>
      </c>
      <c r="Y2" s="1854"/>
      <c r="Z2" s="1854"/>
      <c r="AA2" s="1842" t="s">
        <v>381</v>
      </c>
      <c r="AB2" s="1843"/>
      <c r="AC2" s="1844"/>
      <c r="AD2" s="1842" t="s">
        <v>382</v>
      </c>
      <c r="AE2" s="1843"/>
      <c r="AF2" s="1844"/>
      <c r="AG2" s="1848" t="s">
        <v>383</v>
      </c>
      <c r="AH2" s="1849"/>
      <c r="AI2" s="1850"/>
      <c r="AJ2" s="1848" t="s">
        <v>384</v>
      </c>
      <c r="AK2" s="1849"/>
      <c r="AL2" s="1850"/>
      <c r="AM2" s="1854" t="s">
        <v>385</v>
      </c>
      <c r="AN2" s="1854"/>
      <c r="AO2" s="1854"/>
      <c r="AP2" s="1842" t="s">
        <v>386</v>
      </c>
      <c r="AQ2" s="1843"/>
      <c r="AR2" s="1844"/>
      <c r="AS2" s="1842" t="s">
        <v>387</v>
      </c>
      <c r="AT2" s="1843"/>
      <c r="AU2" s="1844"/>
      <c r="AV2" s="1848" t="s">
        <v>388</v>
      </c>
      <c r="AW2" s="1849"/>
      <c r="AX2" s="1850"/>
      <c r="AY2" s="1854" t="s">
        <v>389</v>
      </c>
      <c r="AZ2" s="1854"/>
      <c r="BA2" s="1854"/>
      <c r="BB2" s="1842" t="s">
        <v>390</v>
      </c>
      <c r="BC2" s="1843"/>
      <c r="BD2" s="1844"/>
      <c r="BE2" s="1842" t="s">
        <v>391</v>
      </c>
      <c r="BF2" s="1843"/>
      <c r="BG2" s="1844"/>
      <c r="BH2" s="1848" t="s">
        <v>392</v>
      </c>
      <c r="BI2" s="1849"/>
      <c r="BJ2" s="1850"/>
      <c r="BK2" s="1848" t="s">
        <v>393</v>
      </c>
      <c r="BL2" s="1849"/>
      <c r="BM2" s="1849"/>
      <c r="BN2" s="1848" t="s">
        <v>401</v>
      </c>
      <c r="BO2" s="1849"/>
      <c r="BP2" s="1849"/>
      <c r="BQ2" s="1863"/>
      <c r="BR2" s="1855"/>
      <c r="BS2" s="1855"/>
      <c r="BT2" s="1855"/>
      <c r="BU2" s="2029"/>
      <c r="BV2" s="1866"/>
      <c r="BW2" s="1867"/>
      <c r="BX2" s="1861"/>
      <c r="BY2" s="1859"/>
      <c r="BZ2" s="1859"/>
      <c r="CA2" s="1859"/>
      <c r="CB2" s="1861"/>
      <c r="CC2" s="1859"/>
      <c r="CD2" s="1859"/>
      <c r="CE2" s="1859"/>
      <c r="CF2" s="1861"/>
      <c r="CG2" s="1859"/>
      <c r="CH2" s="1859"/>
      <c r="CI2" s="1859"/>
      <c r="CJ2" s="1861"/>
      <c r="CK2" s="1859"/>
      <c r="CL2" s="1859"/>
      <c r="CM2" s="1859"/>
      <c r="CN2" s="1861"/>
      <c r="CO2" s="1861"/>
      <c r="CP2" s="1861"/>
    </row>
    <row r="3" spans="1:94" ht="15" customHeight="1" x14ac:dyDescent="0.25">
      <c r="A3" s="1055"/>
      <c r="B3" s="1055"/>
      <c r="C3" s="1250"/>
      <c r="D3" s="1830"/>
      <c r="E3" s="1250"/>
      <c r="F3" s="1250"/>
      <c r="G3" s="1250"/>
      <c r="H3" s="1250"/>
      <c r="I3" s="1260" t="s">
        <v>18</v>
      </c>
      <c r="J3" s="1250" t="s">
        <v>19</v>
      </c>
      <c r="K3" s="1868"/>
      <c r="L3" s="1863"/>
      <c r="M3" s="1855"/>
      <c r="N3" s="1855"/>
      <c r="O3" s="1845"/>
      <c r="P3" s="1846"/>
      <c r="Q3" s="1847"/>
      <c r="R3" s="1845"/>
      <c r="S3" s="1846"/>
      <c r="T3" s="1847"/>
      <c r="U3" s="1851"/>
      <c r="V3" s="1852"/>
      <c r="W3" s="1853"/>
      <c r="X3" s="1855"/>
      <c r="Y3" s="1855"/>
      <c r="Z3" s="1855"/>
      <c r="AA3" s="1845"/>
      <c r="AB3" s="1846"/>
      <c r="AC3" s="1847"/>
      <c r="AD3" s="1845"/>
      <c r="AE3" s="1846"/>
      <c r="AF3" s="1847"/>
      <c r="AG3" s="1851"/>
      <c r="AH3" s="1852"/>
      <c r="AI3" s="1853"/>
      <c r="AJ3" s="1851"/>
      <c r="AK3" s="1852"/>
      <c r="AL3" s="1853"/>
      <c r="AM3" s="1855"/>
      <c r="AN3" s="1855"/>
      <c r="AO3" s="1855"/>
      <c r="AP3" s="1845"/>
      <c r="AQ3" s="1846"/>
      <c r="AR3" s="1847"/>
      <c r="AS3" s="1845"/>
      <c r="AT3" s="1846"/>
      <c r="AU3" s="1847"/>
      <c r="AV3" s="1851"/>
      <c r="AW3" s="1852"/>
      <c r="AX3" s="1853"/>
      <c r="AY3" s="1855"/>
      <c r="AZ3" s="1855"/>
      <c r="BA3" s="1855"/>
      <c r="BB3" s="1845"/>
      <c r="BC3" s="1846"/>
      <c r="BD3" s="1847"/>
      <c r="BE3" s="1845"/>
      <c r="BF3" s="1846"/>
      <c r="BG3" s="1847"/>
      <c r="BH3" s="1851"/>
      <c r="BI3" s="1852"/>
      <c r="BJ3" s="1853"/>
      <c r="BK3" s="1851"/>
      <c r="BL3" s="1852"/>
      <c r="BM3" s="1852"/>
      <c r="BN3" s="1851"/>
      <c r="BO3" s="1852"/>
      <c r="BP3" s="1852"/>
      <c r="BQ3" s="1863"/>
      <c r="BR3" s="1855"/>
      <c r="BS3" s="1855"/>
      <c r="BT3" s="1855"/>
      <c r="BU3" s="2029"/>
      <c r="BV3" s="1866"/>
      <c r="BW3" s="1867"/>
      <c r="BX3" s="1861"/>
      <c r="BY3" s="1859"/>
      <c r="BZ3" s="1859"/>
      <c r="CA3" s="1859"/>
      <c r="CB3" s="1861"/>
      <c r="CC3" s="1859"/>
      <c r="CD3" s="1859"/>
      <c r="CE3" s="1859"/>
      <c r="CF3" s="1861"/>
      <c r="CG3" s="1859"/>
      <c r="CH3" s="1859"/>
      <c r="CI3" s="1859"/>
      <c r="CJ3" s="1861"/>
      <c r="CK3" s="1859"/>
      <c r="CL3" s="1859"/>
      <c r="CM3" s="1859"/>
      <c r="CN3" s="1861"/>
      <c r="CO3" s="1861"/>
      <c r="CP3" s="1861"/>
    </row>
    <row r="4" spans="1:94" ht="16.5" thickBot="1" x14ac:dyDescent="0.3">
      <c r="A4" s="1055"/>
      <c r="B4" s="1397"/>
      <c r="C4" s="1260"/>
      <c r="D4" s="1830"/>
      <c r="E4" s="1260"/>
      <c r="F4" s="1260"/>
      <c r="G4" s="1260"/>
      <c r="H4" s="1260"/>
      <c r="I4" s="1830"/>
      <c r="J4" s="1260"/>
      <c r="K4" s="1869"/>
      <c r="L4" s="220" t="s">
        <v>398</v>
      </c>
      <c r="M4" s="221" t="s">
        <v>399</v>
      </c>
      <c r="N4" s="221" t="s">
        <v>400</v>
      </c>
      <c r="O4" s="221" t="s">
        <v>398</v>
      </c>
      <c r="P4" s="221" t="s">
        <v>399</v>
      </c>
      <c r="Q4" s="221" t="s">
        <v>400</v>
      </c>
      <c r="R4" s="221" t="s">
        <v>398</v>
      </c>
      <c r="S4" s="221" t="s">
        <v>399</v>
      </c>
      <c r="T4" s="221" t="s">
        <v>400</v>
      </c>
      <c r="U4" s="222" t="s">
        <v>398</v>
      </c>
      <c r="V4" s="222" t="s">
        <v>399</v>
      </c>
      <c r="W4" s="222" t="s">
        <v>400</v>
      </c>
      <c r="X4" s="221" t="s">
        <v>398</v>
      </c>
      <c r="Y4" s="221" t="s">
        <v>399</v>
      </c>
      <c r="Z4" s="221" t="s">
        <v>400</v>
      </c>
      <c r="AA4" s="221" t="s">
        <v>398</v>
      </c>
      <c r="AB4" s="221" t="s">
        <v>399</v>
      </c>
      <c r="AC4" s="221" t="s">
        <v>400</v>
      </c>
      <c r="AD4" s="221" t="s">
        <v>398</v>
      </c>
      <c r="AE4" s="221" t="s">
        <v>399</v>
      </c>
      <c r="AF4" s="221" t="s">
        <v>400</v>
      </c>
      <c r="AG4" s="222" t="s">
        <v>398</v>
      </c>
      <c r="AH4" s="222" t="s">
        <v>399</v>
      </c>
      <c r="AI4" s="222" t="s">
        <v>400</v>
      </c>
      <c r="AJ4" s="222" t="s">
        <v>398</v>
      </c>
      <c r="AK4" s="222" t="s">
        <v>399</v>
      </c>
      <c r="AL4" s="222" t="s">
        <v>400</v>
      </c>
      <c r="AM4" s="221" t="s">
        <v>398</v>
      </c>
      <c r="AN4" s="221" t="s">
        <v>399</v>
      </c>
      <c r="AO4" s="221" t="s">
        <v>400</v>
      </c>
      <c r="AP4" s="221" t="s">
        <v>398</v>
      </c>
      <c r="AQ4" s="221" t="s">
        <v>399</v>
      </c>
      <c r="AR4" s="221" t="s">
        <v>400</v>
      </c>
      <c r="AS4" s="221" t="s">
        <v>398</v>
      </c>
      <c r="AT4" s="221" t="s">
        <v>399</v>
      </c>
      <c r="AU4" s="221" t="s">
        <v>400</v>
      </c>
      <c r="AV4" s="222" t="s">
        <v>398</v>
      </c>
      <c r="AW4" s="222" t="s">
        <v>399</v>
      </c>
      <c r="AX4" s="222" t="s">
        <v>400</v>
      </c>
      <c r="AY4" s="221" t="s">
        <v>398</v>
      </c>
      <c r="AZ4" s="221" t="s">
        <v>399</v>
      </c>
      <c r="BA4" s="221" t="s">
        <v>400</v>
      </c>
      <c r="BB4" s="221" t="s">
        <v>398</v>
      </c>
      <c r="BC4" s="221" t="s">
        <v>399</v>
      </c>
      <c r="BD4" s="221" t="s">
        <v>400</v>
      </c>
      <c r="BE4" s="221" t="s">
        <v>398</v>
      </c>
      <c r="BF4" s="221" t="s">
        <v>399</v>
      </c>
      <c r="BG4" s="221" t="s">
        <v>400</v>
      </c>
      <c r="BH4" s="222" t="s">
        <v>398</v>
      </c>
      <c r="BI4" s="222" t="s">
        <v>399</v>
      </c>
      <c r="BJ4" s="222" t="s">
        <v>400</v>
      </c>
      <c r="BK4" s="222" t="s">
        <v>398</v>
      </c>
      <c r="BL4" s="222" t="s">
        <v>399</v>
      </c>
      <c r="BM4" s="223" t="s">
        <v>400</v>
      </c>
      <c r="BN4" s="222" t="s">
        <v>398</v>
      </c>
      <c r="BO4" s="222" t="s">
        <v>399</v>
      </c>
      <c r="BP4" s="223" t="s">
        <v>400</v>
      </c>
      <c r="BQ4" s="1872"/>
      <c r="BR4" s="1873"/>
      <c r="BS4" s="1873"/>
      <c r="BT4" s="1873"/>
      <c r="BU4" s="2030"/>
      <c r="BV4" s="1866"/>
      <c r="BW4" s="1867"/>
      <c r="BX4" s="1858"/>
      <c r="BY4" s="1859"/>
      <c r="BZ4" s="1859"/>
      <c r="CA4" s="1859"/>
      <c r="CB4" s="1858"/>
      <c r="CC4" s="1859"/>
      <c r="CD4" s="1859"/>
      <c r="CE4" s="1859"/>
      <c r="CF4" s="1858"/>
      <c r="CG4" s="1859"/>
      <c r="CH4" s="1859"/>
      <c r="CI4" s="1859"/>
      <c r="CJ4" s="1858"/>
      <c r="CK4" s="1859"/>
      <c r="CL4" s="1859"/>
      <c r="CM4" s="1859"/>
      <c r="CN4" s="1858"/>
      <c r="CO4" s="1858"/>
      <c r="CP4" s="1858"/>
    </row>
    <row r="5" spans="1:94" ht="30" customHeight="1" x14ac:dyDescent="0.25">
      <c r="A5" s="232"/>
      <c r="B5" s="1461" t="s">
        <v>89</v>
      </c>
      <c r="C5" s="1464" t="s">
        <v>196</v>
      </c>
      <c r="D5" s="1465">
        <v>31</v>
      </c>
      <c r="E5" s="2102" t="s">
        <v>434</v>
      </c>
      <c r="F5" s="1004" t="s">
        <v>435</v>
      </c>
      <c r="G5" s="1004" t="s">
        <v>436</v>
      </c>
      <c r="H5" s="1466" t="s">
        <v>29</v>
      </c>
      <c r="I5" s="1467">
        <v>0.9</v>
      </c>
      <c r="J5" s="1466">
        <v>2018</v>
      </c>
      <c r="K5" s="1468">
        <v>0.9</v>
      </c>
      <c r="L5" s="1469">
        <v>7</v>
      </c>
      <c r="M5" s="1451">
        <v>73</v>
      </c>
      <c r="N5" s="1450">
        <f>L5/M5</f>
        <v>9.5890410958904104E-2</v>
      </c>
      <c r="O5" s="1451">
        <v>6</v>
      </c>
      <c r="P5" s="1451">
        <v>73</v>
      </c>
      <c r="Q5" s="1450">
        <f>O5/P5</f>
        <v>8.2191780821917804E-2</v>
      </c>
      <c r="R5" s="1451">
        <v>4</v>
      </c>
      <c r="S5" s="1451">
        <v>73</v>
      </c>
      <c r="T5" s="1450">
        <f>R5/S5</f>
        <v>5.4794520547945202E-2</v>
      </c>
      <c r="U5" s="1451">
        <f>L5+O5+R5</f>
        <v>17</v>
      </c>
      <c r="V5" s="1451">
        <v>73</v>
      </c>
      <c r="W5" s="1450">
        <f>U5/V5</f>
        <v>0.23287671232876711</v>
      </c>
      <c r="X5" s="1451">
        <v>6</v>
      </c>
      <c r="Y5" s="1451">
        <v>73</v>
      </c>
      <c r="Z5" s="1450">
        <f>X5/Y5</f>
        <v>8.2191780821917804E-2</v>
      </c>
      <c r="AA5" s="1451">
        <v>6</v>
      </c>
      <c r="AB5" s="1451">
        <v>73</v>
      </c>
      <c r="AC5" s="1450">
        <f>AA5/AB5</f>
        <v>8.2191780821917804E-2</v>
      </c>
      <c r="AD5" s="1451">
        <v>7</v>
      </c>
      <c r="AE5" s="1451">
        <v>73</v>
      </c>
      <c r="AF5" s="1450">
        <f>AD5/AE5</f>
        <v>9.5890410958904104E-2</v>
      </c>
      <c r="AG5" s="1451">
        <f>X5+AA5+AD5</f>
        <v>19</v>
      </c>
      <c r="AH5" s="1451">
        <v>73</v>
      </c>
      <c r="AI5" s="1450">
        <f>AG5/AH5</f>
        <v>0.26027397260273971</v>
      </c>
      <c r="AJ5" s="1451">
        <f>AG5+U5</f>
        <v>36</v>
      </c>
      <c r="AK5" s="1451">
        <v>73</v>
      </c>
      <c r="AL5" s="1450">
        <f>AJ5/AK5</f>
        <v>0.49315068493150682</v>
      </c>
      <c r="AM5" s="1451">
        <v>6</v>
      </c>
      <c r="AN5" s="1451">
        <v>73</v>
      </c>
      <c r="AO5" s="1450">
        <f>AM5/AN5</f>
        <v>8.2191780821917804E-2</v>
      </c>
      <c r="AP5" s="1451">
        <v>6</v>
      </c>
      <c r="AQ5" s="1451">
        <v>73</v>
      </c>
      <c r="AR5" s="1450">
        <f>AP5/AQ5</f>
        <v>8.2191780821917804E-2</v>
      </c>
      <c r="AS5" s="1451">
        <v>6</v>
      </c>
      <c r="AT5" s="1451">
        <v>73</v>
      </c>
      <c r="AU5" s="1450">
        <f>AS5/AT5</f>
        <v>8.2191780821917804E-2</v>
      </c>
      <c r="AV5" s="1451">
        <f>AM5+AP5+AS5</f>
        <v>18</v>
      </c>
      <c r="AW5" s="1451">
        <v>73</v>
      </c>
      <c r="AX5" s="1450">
        <f>AV5/AW5</f>
        <v>0.24657534246575341</v>
      </c>
      <c r="AY5" s="1451">
        <v>5</v>
      </c>
      <c r="AZ5" s="1451">
        <v>73</v>
      </c>
      <c r="BA5" s="1450">
        <f>AY5/AZ5</f>
        <v>6.8493150684931503E-2</v>
      </c>
      <c r="BB5" s="1451">
        <v>5</v>
      </c>
      <c r="BC5" s="1451">
        <v>73</v>
      </c>
      <c r="BD5" s="1450">
        <f>BB5/BC5</f>
        <v>6.8493150684931503E-2</v>
      </c>
      <c r="BE5" s="1451">
        <v>5</v>
      </c>
      <c r="BF5" s="1451">
        <v>73</v>
      </c>
      <c r="BG5" s="1450">
        <f>BE5/BF5</f>
        <v>6.8493150684931503E-2</v>
      </c>
      <c r="BH5" s="1451">
        <f>AY5+BB5+BE5</f>
        <v>15</v>
      </c>
      <c r="BI5" s="1451">
        <v>73</v>
      </c>
      <c r="BJ5" s="1450">
        <f>BH5/BI5</f>
        <v>0.20547945205479451</v>
      </c>
      <c r="BK5" s="1451">
        <f>AV5+BH5</f>
        <v>33</v>
      </c>
      <c r="BL5" s="1451">
        <v>73</v>
      </c>
      <c r="BM5" s="1450">
        <f>BK5/BL5</f>
        <v>0.45205479452054792</v>
      </c>
      <c r="BN5" s="1451">
        <f>BK5+AJ5</f>
        <v>69</v>
      </c>
      <c r="BO5" s="1451">
        <v>73</v>
      </c>
      <c r="BP5" s="1450">
        <f>BN5/BO5</f>
        <v>0.9452054794520548</v>
      </c>
      <c r="BQ5" s="1450">
        <v>0.9</v>
      </c>
      <c r="BR5" s="1450">
        <v>0.95</v>
      </c>
      <c r="BS5" s="1450">
        <v>1</v>
      </c>
      <c r="BT5" s="1451"/>
      <c r="BU5" s="2033"/>
      <c r="BV5" s="83">
        <v>72</v>
      </c>
      <c r="BW5" s="449" t="s">
        <v>437</v>
      </c>
      <c r="BX5" s="36">
        <v>0.4</v>
      </c>
      <c r="BY5" s="169">
        <v>0.1</v>
      </c>
      <c r="BZ5" s="169">
        <v>0</v>
      </c>
      <c r="CA5" s="169" t="s">
        <v>227</v>
      </c>
      <c r="CB5" s="170" t="s">
        <v>227</v>
      </c>
      <c r="CC5" s="169">
        <v>0.1</v>
      </c>
      <c r="CD5" s="169">
        <v>0</v>
      </c>
      <c r="CE5" s="169" t="s">
        <v>227</v>
      </c>
      <c r="CF5" s="170" t="s">
        <v>227</v>
      </c>
      <c r="CG5" s="169">
        <v>0.1</v>
      </c>
      <c r="CH5" s="169">
        <v>0.1</v>
      </c>
      <c r="CI5" s="169" t="s">
        <v>705</v>
      </c>
      <c r="CJ5" s="170" t="s">
        <v>227</v>
      </c>
      <c r="CK5" s="169">
        <v>0.1</v>
      </c>
      <c r="CL5" s="169">
        <v>0.1</v>
      </c>
      <c r="CM5" s="169" t="s">
        <v>705</v>
      </c>
      <c r="CN5" s="170" t="s">
        <v>227</v>
      </c>
      <c r="CO5" s="170" t="s">
        <v>197</v>
      </c>
      <c r="CP5" s="171" t="s">
        <v>198</v>
      </c>
    </row>
    <row r="6" spans="1:94" ht="35.1" customHeight="1" x14ac:dyDescent="0.25">
      <c r="A6" s="232"/>
      <c r="B6" s="1462"/>
      <c r="C6" s="1080"/>
      <c r="D6" s="1017"/>
      <c r="E6" s="2103"/>
      <c r="F6" s="1005" t="s">
        <v>435</v>
      </c>
      <c r="G6" s="1005" t="s">
        <v>436</v>
      </c>
      <c r="H6" s="1105"/>
      <c r="I6" s="1112"/>
      <c r="J6" s="1105"/>
      <c r="K6" s="1100"/>
      <c r="L6" s="1448"/>
      <c r="M6" s="1096"/>
      <c r="N6" s="1096"/>
      <c r="O6" s="1096"/>
      <c r="P6" s="1096"/>
      <c r="Q6" s="1096"/>
      <c r="R6" s="1096"/>
      <c r="S6" s="1096"/>
      <c r="T6" s="1096"/>
      <c r="U6" s="1096"/>
      <c r="V6" s="1096"/>
      <c r="W6" s="1096"/>
      <c r="X6" s="1096"/>
      <c r="Y6" s="1096"/>
      <c r="Z6" s="1096"/>
      <c r="AA6" s="1096"/>
      <c r="AB6" s="1096"/>
      <c r="AC6" s="1096"/>
      <c r="AD6" s="1096"/>
      <c r="AE6" s="1096"/>
      <c r="AF6" s="1096"/>
      <c r="AG6" s="1096"/>
      <c r="AH6" s="1096"/>
      <c r="AI6" s="1096"/>
      <c r="AJ6" s="1096"/>
      <c r="AK6" s="1096"/>
      <c r="AL6" s="1096"/>
      <c r="AM6" s="1096"/>
      <c r="AN6" s="1096"/>
      <c r="AO6" s="1096"/>
      <c r="AP6" s="1096"/>
      <c r="AQ6" s="1096"/>
      <c r="AR6" s="1096"/>
      <c r="AS6" s="1096"/>
      <c r="AT6" s="1096"/>
      <c r="AU6" s="1096"/>
      <c r="AV6" s="1096"/>
      <c r="AW6" s="1096"/>
      <c r="AX6" s="1096"/>
      <c r="AY6" s="1096"/>
      <c r="AZ6" s="1096"/>
      <c r="BA6" s="1096"/>
      <c r="BB6" s="1096"/>
      <c r="BC6" s="1096"/>
      <c r="BD6" s="1096"/>
      <c r="BE6" s="1096"/>
      <c r="BF6" s="1096"/>
      <c r="BG6" s="1096"/>
      <c r="BH6" s="1096"/>
      <c r="BI6" s="1096"/>
      <c r="BJ6" s="1096"/>
      <c r="BK6" s="1096"/>
      <c r="BL6" s="1096"/>
      <c r="BM6" s="1096"/>
      <c r="BN6" s="1096"/>
      <c r="BO6" s="1096"/>
      <c r="BP6" s="1096"/>
      <c r="BQ6" s="1096"/>
      <c r="BR6" s="1096"/>
      <c r="BS6" s="1096"/>
      <c r="BT6" s="1096"/>
      <c r="BU6" s="2034"/>
      <c r="BV6" s="446">
        <v>73</v>
      </c>
      <c r="BW6" s="68" t="s">
        <v>438</v>
      </c>
      <c r="BX6" s="2">
        <v>0.2</v>
      </c>
      <c r="BY6" s="69">
        <v>0.05</v>
      </c>
      <c r="BZ6" s="69">
        <v>0</v>
      </c>
      <c r="CA6" s="69" t="s">
        <v>227</v>
      </c>
      <c r="CB6" s="37" t="s">
        <v>227</v>
      </c>
      <c r="CC6" s="69">
        <v>0.05</v>
      </c>
      <c r="CD6" s="69">
        <v>0</v>
      </c>
      <c r="CE6" s="69" t="s">
        <v>227</v>
      </c>
      <c r="CF6" s="37" t="s">
        <v>227</v>
      </c>
      <c r="CG6" s="69">
        <v>0.05</v>
      </c>
      <c r="CH6" s="69">
        <v>0.05</v>
      </c>
      <c r="CI6" s="69" t="s">
        <v>706</v>
      </c>
      <c r="CJ6" s="37" t="s">
        <v>227</v>
      </c>
      <c r="CK6" s="69">
        <v>0.05</v>
      </c>
      <c r="CL6" s="69">
        <v>0.05</v>
      </c>
      <c r="CM6" s="69" t="s">
        <v>706</v>
      </c>
      <c r="CN6" s="37" t="s">
        <v>227</v>
      </c>
      <c r="CO6" s="37" t="s">
        <v>197</v>
      </c>
      <c r="CP6" s="172" t="s">
        <v>198</v>
      </c>
    </row>
    <row r="7" spans="1:94" ht="35.1" customHeight="1" x14ac:dyDescent="0.25">
      <c r="A7" s="232"/>
      <c r="B7" s="1462"/>
      <c r="C7" s="1080"/>
      <c r="D7" s="1018"/>
      <c r="E7" s="2104"/>
      <c r="F7" s="1006" t="s">
        <v>435</v>
      </c>
      <c r="G7" s="1006" t="s">
        <v>436</v>
      </c>
      <c r="H7" s="1105"/>
      <c r="I7" s="1112"/>
      <c r="J7" s="1105"/>
      <c r="K7" s="1101"/>
      <c r="L7" s="1449"/>
      <c r="M7" s="1097"/>
      <c r="N7" s="1097"/>
      <c r="O7" s="1097"/>
      <c r="P7" s="1097"/>
      <c r="Q7" s="1097"/>
      <c r="R7" s="1097"/>
      <c r="S7" s="1097"/>
      <c r="T7" s="1097"/>
      <c r="U7" s="1097"/>
      <c r="V7" s="1097"/>
      <c r="W7" s="1097"/>
      <c r="X7" s="1097"/>
      <c r="Y7" s="1097"/>
      <c r="Z7" s="1097"/>
      <c r="AA7" s="1097"/>
      <c r="AB7" s="1097"/>
      <c r="AC7" s="1097"/>
      <c r="AD7" s="1097"/>
      <c r="AE7" s="1097"/>
      <c r="AF7" s="1097"/>
      <c r="AG7" s="1097"/>
      <c r="AH7" s="1097"/>
      <c r="AI7" s="1097"/>
      <c r="AJ7" s="1097"/>
      <c r="AK7" s="1097"/>
      <c r="AL7" s="1097"/>
      <c r="AM7" s="1097"/>
      <c r="AN7" s="1097"/>
      <c r="AO7" s="1097"/>
      <c r="AP7" s="1097"/>
      <c r="AQ7" s="1097"/>
      <c r="AR7" s="1097"/>
      <c r="AS7" s="1097"/>
      <c r="AT7" s="1097"/>
      <c r="AU7" s="1097"/>
      <c r="AV7" s="1097"/>
      <c r="AW7" s="1097"/>
      <c r="AX7" s="1097"/>
      <c r="AY7" s="1097"/>
      <c r="AZ7" s="1097"/>
      <c r="BA7" s="1097"/>
      <c r="BB7" s="1097"/>
      <c r="BC7" s="1097"/>
      <c r="BD7" s="1097"/>
      <c r="BE7" s="1097"/>
      <c r="BF7" s="1097"/>
      <c r="BG7" s="1097"/>
      <c r="BH7" s="1097"/>
      <c r="BI7" s="1097"/>
      <c r="BJ7" s="1097"/>
      <c r="BK7" s="1097"/>
      <c r="BL7" s="1097"/>
      <c r="BM7" s="1097"/>
      <c r="BN7" s="1097"/>
      <c r="BO7" s="1097"/>
      <c r="BP7" s="1097"/>
      <c r="BQ7" s="1097"/>
      <c r="BR7" s="1097"/>
      <c r="BS7" s="1097"/>
      <c r="BT7" s="1097"/>
      <c r="BU7" s="2035"/>
      <c r="BV7" s="446">
        <v>74</v>
      </c>
      <c r="BW7" s="68" t="s">
        <v>439</v>
      </c>
      <c r="BX7" s="2">
        <v>0.2</v>
      </c>
      <c r="BY7" s="69">
        <v>0.05</v>
      </c>
      <c r="BZ7" s="69">
        <v>0</v>
      </c>
      <c r="CA7" s="69" t="s">
        <v>227</v>
      </c>
      <c r="CB7" s="37" t="s">
        <v>227</v>
      </c>
      <c r="CC7" s="69">
        <v>0.05</v>
      </c>
      <c r="CD7" s="69">
        <v>0</v>
      </c>
      <c r="CE7" s="69" t="s">
        <v>227</v>
      </c>
      <c r="CF7" s="37" t="s">
        <v>227</v>
      </c>
      <c r="CG7" s="69">
        <v>0.05</v>
      </c>
      <c r="CH7" s="69">
        <v>0.05</v>
      </c>
      <c r="CI7" s="69" t="s">
        <v>707</v>
      </c>
      <c r="CJ7" s="37" t="s">
        <v>227</v>
      </c>
      <c r="CK7" s="69">
        <v>0.05</v>
      </c>
      <c r="CL7" s="69">
        <v>0.05</v>
      </c>
      <c r="CM7" s="69" t="s">
        <v>707</v>
      </c>
      <c r="CN7" s="37" t="s">
        <v>227</v>
      </c>
      <c r="CO7" s="37" t="s">
        <v>197</v>
      </c>
      <c r="CP7" s="172" t="s">
        <v>198</v>
      </c>
    </row>
    <row r="8" spans="1:94" ht="48" x14ac:dyDescent="0.25">
      <c r="A8" s="232"/>
      <c r="B8" s="1462"/>
      <c r="C8" s="1080"/>
      <c r="D8" s="1016">
        <v>32</v>
      </c>
      <c r="E8" s="1080" t="s">
        <v>742</v>
      </c>
      <c r="F8" s="1080" t="s">
        <v>192</v>
      </c>
      <c r="G8" s="1080" t="s">
        <v>193</v>
      </c>
      <c r="H8" s="1105" t="s">
        <v>29</v>
      </c>
      <c r="I8" s="1106">
        <v>0.98599999999999999</v>
      </c>
      <c r="J8" s="1105">
        <v>2018</v>
      </c>
      <c r="K8" s="1099">
        <v>0.9</v>
      </c>
      <c r="L8" s="1452">
        <v>437</v>
      </c>
      <c r="M8" s="1444">
        <v>448</v>
      </c>
      <c r="N8" s="1107">
        <f>L8/M8</f>
        <v>0.9754464285714286</v>
      </c>
      <c r="O8" s="1444">
        <v>285</v>
      </c>
      <c r="P8" s="1444">
        <v>290</v>
      </c>
      <c r="Q8" s="1107">
        <f>O8/P8</f>
        <v>0.98275862068965514</v>
      </c>
      <c r="R8" s="1444">
        <v>289</v>
      </c>
      <c r="S8" s="1444">
        <v>290</v>
      </c>
      <c r="T8" s="1107">
        <f>R8/S8</f>
        <v>0.99655172413793103</v>
      </c>
      <c r="U8" s="1444">
        <f>L8+O8+R8</f>
        <v>1011</v>
      </c>
      <c r="V8" s="1444">
        <f>M8+P8+S8</f>
        <v>1028</v>
      </c>
      <c r="W8" s="1107">
        <f>U8/V8</f>
        <v>0.9834630350194552</v>
      </c>
      <c r="X8" s="1444">
        <v>338</v>
      </c>
      <c r="Y8" s="1444">
        <v>348</v>
      </c>
      <c r="Z8" s="1107">
        <f>X8/Y8</f>
        <v>0.97126436781609193</v>
      </c>
      <c r="AA8" s="1444">
        <v>160</v>
      </c>
      <c r="AB8" s="1444">
        <v>170</v>
      </c>
      <c r="AC8" s="1107">
        <f>AA8/AB8</f>
        <v>0.94117647058823528</v>
      </c>
      <c r="AD8" s="1444">
        <v>165</v>
      </c>
      <c r="AE8" s="1444">
        <v>170</v>
      </c>
      <c r="AF8" s="1107">
        <f>AD8/AE8</f>
        <v>0.97058823529411764</v>
      </c>
      <c r="AG8" s="1444">
        <f>X8+AA8+AD8</f>
        <v>663</v>
      </c>
      <c r="AH8" s="1444">
        <f>Y8+AB8+AE8</f>
        <v>688</v>
      </c>
      <c r="AI8" s="1107">
        <f>AG8/AH8</f>
        <v>0.96366279069767447</v>
      </c>
      <c r="AJ8" s="1444">
        <f>AG8+U8</f>
        <v>1674</v>
      </c>
      <c r="AK8" s="1444">
        <f>AH8+V8</f>
        <v>1716</v>
      </c>
      <c r="AL8" s="1107">
        <f>AJ8/AK8</f>
        <v>0.97552447552447552</v>
      </c>
      <c r="AM8" s="1441">
        <v>196</v>
      </c>
      <c r="AN8" s="1441">
        <v>218</v>
      </c>
      <c r="AO8" s="1288">
        <f>AM8/AN8</f>
        <v>0.8990825688073395</v>
      </c>
      <c r="AP8" s="1441">
        <v>190</v>
      </c>
      <c r="AQ8" s="1441">
        <v>200</v>
      </c>
      <c r="AR8" s="1288">
        <f>AP8/AQ8</f>
        <v>0.95</v>
      </c>
      <c r="AS8" s="1441">
        <v>283</v>
      </c>
      <c r="AT8" s="1441">
        <v>285</v>
      </c>
      <c r="AU8" s="1288">
        <f>AS8/AT8</f>
        <v>0.99298245614035086</v>
      </c>
      <c r="AV8" s="1441">
        <f>AM8+AP8+AS8</f>
        <v>669</v>
      </c>
      <c r="AW8" s="1441">
        <f>AN8+AQ8+AT8</f>
        <v>703</v>
      </c>
      <c r="AX8" s="1095">
        <f>AV8/AW8</f>
        <v>0.9516358463726885</v>
      </c>
      <c r="AY8" s="1441">
        <v>377</v>
      </c>
      <c r="AZ8" s="1441">
        <v>399</v>
      </c>
      <c r="BA8" s="991">
        <f>AY8/AZ8</f>
        <v>0.94486215538847118</v>
      </c>
      <c r="BB8" s="1441">
        <v>1206</v>
      </c>
      <c r="BC8" s="1441">
        <v>1352</v>
      </c>
      <c r="BD8" s="991">
        <f>BB8/BC8</f>
        <v>0.89201183431952658</v>
      </c>
      <c r="BE8" s="1441">
        <v>996</v>
      </c>
      <c r="BF8" s="1441">
        <v>1038</v>
      </c>
      <c r="BG8" s="991">
        <f>BE8/BF8</f>
        <v>0.95953757225433522</v>
      </c>
      <c r="BH8" s="1441">
        <f>AY8+BB8+BE8</f>
        <v>2579</v>
      </c>
      <c r="BI8" s="1441">
        <f>AZ8+BC8+BF8</f>
        <v>2789</v>
      </c>
      <c r="BJ8" s="1095">
        <f>BH8/BI8</f>
        <v>0.92470419505198997</v>
      </c>
      <c r="BK8" s="1441">
        <f>BH8+AV8</f>
        <v>3248</v>
      </c>
      <c r="BL8" s="1441">
        <f>BI8+AW8</f>
        <v>3492</v>
      </c>
      <c r="BM8" s="1095">
        <f>BK8/BL8</f>
        <v>0.93012600229095077</v>
      </c>
      <c r="BN8" s="1444">
        <f>BK8+AJ8</f>
        <v>4922</v>
      </c>
      <c r="BO8" s="1444">
        <f>BL8+AK8</f>
        <v>5208</v>
      </c>
      <c r="BP8" s="1107">
        <f>BN8/BO8</f>
        <v>0.94508448540706602</v>
      </c>
      <c r="BQ8" s="1107">
        <v>0.9</v>
      </c>
      <c r="BR8" s="1107">
        <f>BP8</f>
        <v>0.94508448540706602</v>
      </c>
      <c r="BS8" s="1107">
        <v>1</v>
      </c>
      <c r="BT8" s="1441"/>
      <c r="BU8" s="2101"/>
      <c r="BV8" s="446">
        <v>75</v>
      </c>
      <c r="BW8" s="162" t="s">
        <v>483</v>
      </c>
      <c r="BX8" s="2">
        <v>0.3</v>
      </c>
      <c r="BY8" s="163">
        <v>7.4999999999999997E-2</v>
      </c>
      <c r="BZ8" s="163">
        <v>0</v>
      </c>
      <c r="CA8" s="163" t="s">
        <v>227</v>
      </c>
      <c r="CB8" s="308" t="s">
        <v>227</v>
      </c>
      <c r="CC8" s="163">
        <v>7.4999999999999997E-2</v>
      </c>
      <c r="CD8" s="163">
        <v>0</v>
      </c>
      <c r="CE8" s="163" t="s">
        <v>227</v>
      </c>
      <c r="CF8" s="442" t="s">
        <v>227</v>
      </c>
      <c r="CG8" s="163">
        <v>7.4999999999999997E-2</v>
      </c>
      <c r="CH8" s="163">
        <v>7.4999999999999997E-2</v>
      </c>
      <c r="CI8" s="163" t="s">
        <v>708</v>
      </c>
      <c r="CJ8" s="669" t="s">
        <v>227</v>
      </c>
      <c r="CK8" s="163">
        <v>7.4999999999999997E-2</v>
      </c>
      <c r="CL8" s="163">
        <v>7.4999999999999997E-2</v>
      </c>
      <c r="CM8" s="163" t="s">
        <v>708</v>
      </c>
      <c r="CN8" s="784" t="s">
        <v>227</v>
      </c>
      <c r="CO8" s="37" t="s">
        <v>197</v>
      </c>
      <c r="CP8" s="172" t="s">
        <v>198</v>
      </c>
    </row>
    <row r="9" spans="1:94" ht="24" x14ac:dyDescent="0.25">
      <c r="A9" s="232"/>
      <c r="B9" s="1462"/>
      <c r="C9" s="1080"/>
      <c r="D9" s="1017"/>
      <c r="E9" s="1080"/>
      <c r="F9" s="1080"/>
      <c r="G9" s="1080"/>
      <c r="H9" s="1105"/>
      <c r="I9" s="1106"/>
      <c r="J9" s="1105"/>
      <c r="K9" s="1100"/>
      <c r="L9" s="1453"/>
      <c r="M9" s="1445"/>
      <c r="N9" s="1096"/>
      <c r="O9" s="1445"/>
      <c r="P9" s="1445"/>
      <c r="Q9" s="1096"/>
      <c r="R9" s="1445"/>
      <c r="S9" s="1445"/>
      <c r="T9" s="1096"/>
      <c r="U9" s="1445"/>
      <c r="V9" s="1445"/>
      <c r="W9" s="1096"/>
      <c r="X9" s="1445"/>
      <c r="Y9" s="1445"/>
      <c r="Z9" s="1096"/>
      <c r="AA9" s="1445"/>
      <c r="AB9" s="1445"/>
      <c r="AC9" s="1096"/>
      <c r="AD9" s="1445"/>
      <c r="AE9" s="1445"/>
      <c r="AF9" s="1096"/>
      <c r="AG9" s="1445"/>
      <c r="AH9" s="1445"/>
      <c r="AI9" s="1096"/>
      <c r="AJ9" s="1445"/>
      <c r="AK9" s="1445"/>
      <c r="AL9" s="1096"/>
      <c r="AM9" s="1096"/>
      <c r="AN9" s="1096"/>
      <c r="AO9" s="1289"/>
      <c r="AP9" s="1096"/>
      <c r="AQ9" s="1096"/>
      <c r="AR9" s="1289"/>
      <c r="AS9" s="1096"/>
      <c r="AT9" s="1096"/>
      <c r="AU9" s="1289"/>
      <c r="AV9" s="1096"/>
      <c r="AW9" s="1096"/>
      <c r="AX9" s="1096"/>
      <c r="AY9" s="1096"/>
      <c r="AZ9" s="1096"/>
      <c r="BA9" s="1442"/>
      <c r="BB9" s="1096"/>
      <c r="BC9" s="1096"/>
      <c r="BD9" s="1442"/>
      <c r="BE9" s="1096"/>
      <c r="BF9" s="1096"/>
      <c r="BG9" s="1442"/>
      <c r="BH9" s="1096"/>
      <c r="BI9" s="1096"/>
      <c r="BJ9" s="1096"/>
      <c r="BK9" s="1096"/>
      <c r="BL9" s="1096"/>
      <c r="BM9" s="1096"/>
      <c r="BN9" s="1096"/>
      <c r="BO9" s="1096"/>
      <c r="BP9" s="1108"/>
      <c r="BQ9" s="1096"/>
      <c r="BR9" s="1096"/>
      <c r="BS9" s="1096"/>
      <c r="BT9" s="1096"/>
      <c r="BU9" s="2034"/>
      <c r="BV9" s="446">
        <v>76</v>
      </c>
      <c r="BW9" s="162" t="s">
        <v>484</v>
      </c>
      <c r="BX9" s="2">
        <v>0.4</v>
      </c>
      <c r="BY9" s="69">
        <v>0.1</v>
      </c>
      <c r="BZ9" s="164">
        <v>0.1</v>
      </c>
      <c r="CA9" s="164" t="s">
        <v>546</v>
      </c>
      <c r="CB9" s="308" t="s">
        <v>509</v>
      </c>
      <c r="CC9" s="69">
        <v>0.1</v>
      </c>
      <c r="CD9" s="164">
        <v>0.1</v>
      </c>
      <c r="CE9" s="164" t="s">
        <v>546</v>
      </c>
      <c r="CF9" s="442" t="s">
        <v>509</v>
      </c>
      <c r="CG9" s="69">
        <v>0.1</v>
      </c>
      <c r="CH9" s="164">
        <v>0.1</v>
      </c>
      <c r="CI9" s="164" t="s">
        <v>546</v>
      </c>
      <c r="CJ9" s="669" t="s">
        <v>509</v>
      </c>
      <c r="CK9" s="69">
        <v>0.1</v>
      </c>
      <c r="CL9" s="164">
        <v>0.1</v>
      </c>
      <c r="CM9" s="164" t="s">
        <v>546</v>
      </c>
      <c r="CN9" s="784" t="s">
        <v>509</v>
      </c>
      <c r="CO9" s="37" t="s">
        <v>197</v>
      </c>
      <c r="CP9" s="172" t="s">
        <v>198</v>
      </c>
    </row>
    <row r="10" spans="1:94" ht="39" customHeight="1" x14ac:dyDescent="0.25">
      <c r="A10" s="232"/>
      <c r="B10" s="1462"/>
      <c r="C10" s="1080"/>
      <c r="D10" s="1018"/>
      <c r="E10" s="1080"/>
      <c r="F10" s="1080"/>
      <c r="G10" s="1080"/>
      <c r="H10" s="1105"/>
      <c r="I10" s="1106"/>
      <c r="J10" s="1105"/>
      <c r="K10" s="1101"/>
      <c r="L10" s="1454"/>
      <c r="M10" s="1446"/>
      <c r="N10" s="1097"/>
      <c r="O10" s="1446"/>
      <c r="P10" s="1446"/>
      <c r="Q10" s="1097"/>
      <c r="R10" s="1446"/>
      <c r="S10" s="1446"/>
      <c r="T10" s="1097"/>
      <c r="U10" s="1446"/>
      <c r="V10" s="1446"/>
      <c r="W10" s="1097"/>
      <c r="X10" s="1446"/>
      <c r="Y10" s="1446"/>
      <c r="Z10" s="1097"/>
      <c r="AA10" s="1446"/>
      <c r="AB10" s="1446"/>
      <c r="AC10" s="1097"/>
      <c r="AD10" s="1446"/>
      <c r="AE10" s="1446"/>
      <c r="AF10" s="1097"/>
      <c r="AG10" s="1446"/>
      <c r="AH10" s="1446"/>
      <c r="AI10" s="1097"/>
      <c r="AJ10" s="1446"/>
      <c r="AK10" s="1446"/>
      <c r="AL10" s="1097"/>
      <c r="AM10" s="1097"/>
      <c r="AN10" s="1097"/>
      <c r="AO10" s="1290"/>
      <c r="AP10" s="1097"/>
      <c r="AQ10" s="1097"/>
      <c r="AR10" s="1290"/>
      <c r="AS10" s="1097"/>
      <c r="AT10" s="1097"/>
      <c r="AU10" s="1290"/>
      <c r="AV10" s="1097"/>
      <c r="AW10" s="1097"/>
      <c r="AX10" s="1097"/>
      <c r="AY10" s="1097"/>
      <c r="AZ10" s="1097"/>
      <c r="BA10" s="1443"/>
      <c r="BB10" s="1097"/>
      <c r="BC10" s="1097"/>
      <c r="BD10" s="1443"/>
      <c r="BE10" s="1097"/>
      <c r="BF10" s="1097"/>
      <c r="BG10" s="1443"/>
      <c r="BH10" s="1097"/>
      <c r="BI10" s="1097"/>
      <c r="BJ10" s="1097"/>
      <c r="BK10" s="1097"/>
      <c r="BL10" s="1097"/>
      <c r="BM10" s="1097"/>
      <c r="BN10" s="1097"/>
      <c r="BO10" s="1097"/>
      <c r="BP10" s="1109"/>
      <c r="BQ10" s="1097"/>
      <c r="BR10" s="1097"/>
      <c r="BS10" s="1097"/>
      <c r="BT10" s="1097"/>
      <c r="BU10" s="2035"/>
      <c r="BV10" s="446">
        <v>77</v>
      </c>
      <c r="BW10" s="162" t="s">
        <v>485</v>
      </c>
      <c r="BX10" s="2">
        <v>0.3</v>
      </c>
      <c r="BY10" s="163">
        <v>7.4999999999999997E-2</v>
      </c>
      <c r="BZ10" s="163">
        <v>7.4999999999999997E-2</v>
      </c>
      <c r="CA10" s="163" t="s">
        <v>547</v>
      </c>
      <c r="CB10" s="308" t="s">
        <v>477</v>
      </c>
      <c r="CC10" s="163">
        <v>7.4999999999999997E-2</v>
      </c>
      <c r="CD10" s="163">
        <v>7.4999999999999997E-2</v>
      </c>
      <c r="CE10" s="163" t="s">
        <v>547</v>
      </c>
      <c r="CF10" s="442" t="s">
        <v>477</v>
      </c>
      <c r="CG10" s="163">
        <v>7.4999999999999997E-2</v>
      </c>
      <c r="CH10" s="163">
        <v>7.4999999999999997E-2</v>
      </c>
      <c r="CI10" s="163" t="s">
        <v>547</v>
      </c>
      <c r="CJ10" s="669" t="s">
        <v>477</v>
      </c>
      <c r="CK10" s="163">
        <v>7.4999999999999997E-2</v>
      </c>
      <c r="CL10" s="163">
        <v>7.4999999999999997E-2</v>
      </c>
      <c r="CM10" s="163" t="s">
        <v>547</v>
      </c>
      <c r="CN10" s="784" t="s">
        <v>477</v>
      </c>
      <c r="CO10" s="37" t="s">
        <v>197</v>
      </c>
      <c r="CP10" s="172" t="s">
        <v>198</v>
      </c>
    </row>
    <row r="11" spans="1:94" ht="36" x14ac:dyDescent="0.25">
      <c r="A11" s="232"/>
      <c r="B11" s="1462"/>
      <c r="C11" s="1080"/>
      <c r="D11" s="1016">
        <v>33</v>
      </c>
      <c r="E11" s="1080" t="s">
        <v>481</v>
      </c>
      <c r="F11" s="1080" t="s">
        <v>194</v>
      </c>
      <c r="G11" s="1080" t="s">
        <v>195</v>
      </c>
      <c r="H11" s="1105" t="s">
        <v>279</v>
      </c>
      <c r="I11" s="1112">
        <v>0.95</v>
      </c>
      <c r="J11" s="1105">
        <v>2018</v>
      </c>
      <c r="K11" s="1099">
        <v>0.95</v>
      </c>
      <c r="L11" s="1447">
        <v>0</v>
      </c>
      <c r="M11" s="1441">
        <v>77</v>
      </c>
      <c r="N11" s="1107">
        <v>0</v>
      </c>
      <c r="O11" s="1441">
        <v>0</v>
      </c>
      <c r="P11" s="1441">
        <v>77</v>
      </c>
      <c r="Q11" s="1107">
        <v>0</v>
      </c>
      <c r="R11" s="1441">
        <v>0</v>
      </c>
      <c r="S11" s="1441">
        <v>77</v>
      </c>
      <c r="T11" s="1107">
        <v>0</v>
      </c>
      <c r="U11" s="1441">
        <v>0</v>
      </c>
      <c r="V11" s="1441">
        <v>77</v>
      </c>
      <c r="W11" s="1107">
        <v>0</v>
      </c>
      <c r="X11" s="1441">
        <v>10</v>
      </c>
      <c r="Y11" s="1441">
        <v>77</v>
      </c>
      <c r="Z11" s="1107">
        <f>X11/Y11</f>
        <v>0.12987012987012986</v>
      </c>
      <c r="AA11" s="1441">
        <v>7</v>
      </c>
      <c r="AB11" s="1441">
        <v>77</v>
      </c>
      <c r="AC11" s="1107">
        <f>AA11/AB11</f>
        <v>9.0909090909090912E-2</v>
      </c>
      <c r="AD11" s="1441">
        <v>7</v>
      </c>
      <c r="AE11" s="1441">
        <v>77</v>
      </c>
      <c r="AF11" s="1107">
        <f>AD11/AE11</f>
        <v>9.0909090909090912E-2</v>
      </c>
      <c r="AG11" s="1441">
        <f>X11+AA11+AD11</f>
        <v>24</v>
      </c>
      <c r="AH11" s="1441">
        <v>77</v>
      </c>
      <c r="AI11" s="1107">
        <f>AG11/AH11</f>
        <v>0.31168831168831168</v>
      </c>
      <c r="AJ11" s="1441">
        <f>AG11+U11</f>
        <v>24</v>
      </c>
      <c r="AK11" s="1441">
        <v>77</v>
      </c>
      <c r="AL11" s="991">
        <f>AJ11/AK11</f>
        <v>0.31168831168831168</v>
      </c>
      <c r="AM11" s="1441">
        <v>14</v>
      </c>
      <c r="AN11" s="1441">
        <v>77</v>
      </c>
      <c r="AO11" s="991">
        <f>AM11/AN11</f>
        <v>0.18181818181818182</v>
      </c>
      <c r="AP11" s="1441">
        <v>6</v>
      </c>
      <c r="AQ11" s="1441">
        <v>77</v>
      </c>
      <c r="AR11" s="991">
        <f>AP11/AQ11</f>
        <v>7.792207792207792E-2</v>
      </c>
      <c r="AS11" s="1441">
        <v>9</v>
      </c>
      <c r="AT11" s="1441">
        <v>77</v>
      </c>
      <c r="AU11" s="991">
        <f>AS11/AT11</f>
        <v>0.11688311688311688</v>
      </c>
      <c r="AV11" s="1441">
        <f>AM11+AP11+AS11</f>
        <v>29</v>
      </c>
      <c r="AW11" s="1441">
        <v>77</v>
      </c>
      <c r="AX11" s="991">
        <f>AV11/AW11</f>
        <v>0.37662337662337664</v>
      </c>
      <c r="AY11" s="1441">
        <v>8</v>
      </c>
      <c r="AZ11" s="1441">
        <v>77</v>
      </c>
      <c r="BA11" s="991">
        <f>AY11/AZ11</f>
        <v>0.1038961038961039</v>
      </c>
      <c r="BB11" s="1441">
        <v>7</v>
      </c>
      <c r="BC11" s="1441">
        <v>77</v>
      </c>
      <c r="BD11" s="991">
        <f>BB11/BC11</f>
        <v>9.0909090909090912E-2</v>
      </c>
      <c r="BE11" s="1441">
        <v>7</v>
      </c>
      <c r="BF11" s="1441">
        <v>77</v>
      </c>
      <c r="BG11" s="991">
        <f>BE11/BF11</f>
        <v>9.0909090909090912E-2</v>
      </c>
      <c r="BH11" s="1441">
        <f>AY11+BB11+BE11</f>
        <v>22</v>
      </c>
      <c r="BI11" s="1441">
        <v>77</v>
      </c>
      <c r="BJ11" s="991">
        <f>BH11/BI11</f>
        <v>0.2857142857142857</v>
      </c>
      <c r="BK11" s="1441">
        <f>BH11+AV11</f>
        <v>51</v>
      </c>
      <c r="BL11" s="1441">
        <v>77</v>
      </c>
      <c r="BM11" s="991">
        <f>BK11/BL11</f>
        <v>0.66233766233766234</v>
      </c>
      <c r="BN11" s="1441">
        <f>BK11+AJ11</f>
        <v>75</v>
      </c>
      <c r="BO11" s="1441">
        <v>77</v>
      </c>
      <c r="BP11" s="991">
        <f>BN11/BO11</f>
        <v>0.97402597402597402</v>
      </c>
      <c r="BQ11" s="1107">
        <v>0.95</v>
      </c>
      <c r="BR11" s="1107">
        <v>0.97</v>
      </c>
      <c r="BS11" s="991">
        <v>1</v>
      </c>
      <c r="BT11" s="1441"/>
      <c r="BU11" s="2101"/>
      <c r="BV11" s="446">
        <v>78</v>
      </c>
      <c r="BW11" s="68" t="s">
        <v>200</v>
      </c>
      <c r="BX11" s="43">
        <v>0.2</v>
      </c>
      <c r="BY11" s="69">
        <v>0.05</v>
      </c>
      <c r="BZ11" s="69">
        <v>0.05</v>
      </c>
      <c r="CA11" s="69" t="s">
        <v>548</v>
      </c>
      <c r="CB11" s="308" t="s">
        <v>549</v>
      </c>
      <c r="CC11" s="69">
        <v>0.05</v>
      </c>
      <c r="CD11" s="69">
        <v>0.05</v>
      </c>
      <c r="CE11" s="69" t="s">
        <v>548</v>
      </c>
      <c r="CF11" s="442" t="s">
        <v>549</v>
      </c>
      <c r="CG11" s="69">
        <v>0.05</v>
      </c>
      <c r="CH11" s="69">
        <v>0.05</v>
      </c>
      <c r="CI11" s="69" t="s">
        <v>548</v>
      </c>
      <c r="CJ11" s="669" t="s">
        <v>549</v>
      </c>
      <c r="CK11" s="69">
        <v>0.05</v>
      </c>
      <c r="CL11" s="69">
        <v>0.05</v>
      </c>
      <c r="CM11" s="69" t="s">
        <v>548</v>
      </c>
      <c r="CN11" s="784" t="s">
        <v>549</v>
      </c>
      <c r="CO11" s="37" t="s">
        <v>207</v>
      </c>
      <c r="CP11" s="44" t="s">
        <v>92</v>
      </c>
    </row>
    <row r="12" spans="1:94" ht="36" x14ac:dyDescent="0.25">
      <c r="A12" s="232"/>
      <c r="B12" s="1462"/>
      <c r="C12" s="1080"/>
      <c r="D12" s="1017"/>
      <c r="E12" s="1080"/>
      <c r="F12" s="1080"/>
      <c r="G12" s="1080"/>
      <c r="H12" s="1105"/>
      <c r="I12" s="1112"/>
      <c r="J12" s="1105"/>
      <c r="K12" s="1100"/>
      <c r="L12" s="1448"/>
      <c r="M12" s="1096"/>
      <c r="N12" s="1096"/>
      <c r="O12" s="1096"/>
      <c r="P12" s="1096"/>
      <c r="Q12" s="1096"/>
      <c r="R12" s="1096"/>
      <c r="S12" s="1096"/>
      <c r="T12" s="1096"/>
      <c r="U12" s="1096"/>
      <c r="V12" s="1096"/>
      <c r="W12" s="1096"/>
      <c r="X12" s="1096"/>
      <c r="Y12" s="1096"/>
      <c r="Z12" s="1096"/>
      <c r="AA12" s="1096"/>
      <c r="AB12" s="1096"/>
      <c r="AC12" s="1096"/>
      <c r="AD12" s="1096"/>
      <c r="AE12" s="1096"/>
      <c r="AF12" s="1096"/>
      <c r="AG12" s="1096"/>
      <c r="AH12" s="1096"/>
      <c r="AI12" s="1096"/>
      <c r="AJ12" s="1096"/>
      <c r="AK12" s="1096"/>
      <c r="AL12" s="1442"/>
      <c r="AM12" s="1096"/>
      <c r="AN12" s="1096"/>
      <c r="AO12" s="1442"/>
      <c r="AP12" s="1096"/>
      <c r="AQ12" s="1096"/>
      <c r="AR12" s="1442"/>
      <c r="AS12" s="1096"/>
      <c r="AT12" s="1096"/>
      <c r="AU12" s="1442"/>
      <c r="AV12" s="1096"/>
      <c r="AW12" s="1096"/>
      <c r="AX12" s="1442"/>
      <c r="AY12" s="1096"/>
      <c r="AZ12" s="1096"/>
      <c r="BA12" s="1442"/>
      <c r="BB12" s="1096"/>
      <c r="BC12" s="1096"/>
      <c r="BD12" s="1442"/>
      <c r="BE12" s="1096"/>
      <c r="BF12" s="1096"/>
      <c r="BG12" s="1442"/>
      <c r="BH12" s="1096"/>
      <c r="BI12" s="1096"/>
      <c r="BJ12" s="1442"/>
      <c r="BK12" s="1096"/>
      <c r="BL12" s="1096"/>
      <c r="BM12" s="1442"/>
      <c r="BN12" s="1096"/>
      <c r="BO12" s="1096"/>
      <c r="BP12" s="1442"/>
      <c r="BQ12" s="1096"/>
      <c r="BR12" s="1096"/>
      <c r="BS12" s="1442"/>
      <c r="BT12" s="1096"/>
      <c r="BU12" s="2034"/>
      <c r="BV12" s="446">
        <v>79</v>
      </c>
      <c r="BW12" s="68" t="s">
        <v>201</v>
      </c>
      <c r="BX12" s="43">
        <v>0.2</v>
      </c>
      <c r="BY12" s="69">
        <v>0.05</v>
      </c>
      <c r="BZ12" s="69">
        <v>0.05</v>
      </c>
      <c r="CA12" s="69" t="s">
        <v>550</v>
      </c>
      <c r="CB12" s="37" t="s">
        <v>551</v>
      </c>
      <c r="CC12" s="69">
        <v>0.05</v>
      </c>
      <c r="CD12" s="69">
        <v>0.05</v>
      </c>
      <c r="CE12" s="69" t="s">
        <v>550</v>
      </c>
      <c r="CF12" s="37" t="s">
        <v>551</v>
      </c>
      <c r="CG12" s="69">
        <v>0.05</v>
      </c>
      <c r="CH12" s="69">
        <v>0.05</v>
      </c>
      <c r="CI12" s="69" t="s">
        <v>550</v>
      </c>
      <c r="CJ12" s="37" t="s">
        <v>551</v>
      </c>
      <c r="CK12" s="69">
        <v>0.05</v>
      </c>
      <c r="CL12" s="69">
        <v>0.05</v>
      </c>
      <c r="CM12" s="69" t="s">
        <v>550</v>
      </c>
      <c r="CN12" s="37" t="s">
        <v>551</v>
      </c>
      <c r="CO12" s="37" t="s">
        <v>207</v>
      </c>
      <c r="CP12" s="44" t="s">
        <v>92</v>
      </c>
    </row>
    <row r="13" spans="1:94" ht="36" x14ac:dyDescent="0.25">
      <c r="A13" s="232"/>
      <c r="B13" s="1462"/>
      <c r="C13" s="1080"/>
      <c r="D13" s="1018"/>
      <c r="E13" s="1080"/>
      <c r="F13" s="1080"/>
      <c r="G13" s="1080"/>
      <c r="H13" s="1105"/>
      <c r="I13" s="1112"/>
      <c r="J13" s="1105"/>
      <c r="K13" s="1101"/>
      <c r="L13" s="1449"/>
      <c r="M13" s="1097"/>
      <c r="N13" s="1097"/>
      <c r="O13" s="1097"/>
      <c r="P13" s="1097"/>
      <c r="Q13" s="1097"/>
      <c r="R13" s="1097"/>
      <c r="S13" s="1097"/>
      <c r="T13" s="1097"/>
      <c r="U13" s="1097"/>
      <c r="V13" s="1097"/>
      <c r="W13" s="1097"/>
      <c r="X13" s="1097"/>
      <c r="Y13" s="1097"/>
      <c r="Z13" s="1097"/>
      <c r="AA13" s="1097"/>
      <c r="AB13" s="1097"/>
      <c r="AC13" s="1097"/>
      <c r="AD13" s="1097"/>
      <c r="AE13" s="1097"/>
      <c r="AF13" s="1097"/>
      <c r="AG13" s="1097"/>
      <c r="AH13" s="1097"/>
      <c r="AI13" s="1097"/>
      <c r="AJ13" s="1097"/>
      <c r="AK13" s="1097"/>
      <c r="AL13" s="1443"/>
      <c r="AM13" s="1097"/>
      <c r="AN13" s="1097"/>
      <c r="AO13" s="1443"/>
      <c r="AP13" s="1097"/>
      <c r="AQ13" s="1097"/>
      <c r="AR13" s="1443"/>
      <c r="AS13" s="1097"/>
      <c r="AT13" s="1097"/>
      <c r="AU13" s="1443"/>
      <c r="AV13" s="1097"/>
      <c r="AW13" s="1097"/>
      <c r="AX13" s="1443"/>
      <c r="AY13" s="1097"/>
      <c r="AZ13" s="1097"/>
      <c r="BA13" s="1443"/>
      <c r="BB13" s="1097"/>
      <c r="BC13" s="1097"/>
      <c r="BD13" s="1443"/>
      <c r="BE13" s="1097"/>
      <c r="BF13" s="1097"/>
      <c r="BG13" s="1443"/>
      <c r="BH13" s="1097"/>
      <c r="BI13" s="1097"/>
      <c r="BJ13" s="1443"/>
      <c r="BK13" s="1097"/>
      <c r="BL13" s="1097"/>
      <c r="BM13" s="1443"/>
      <c r="BN13" s="1097"/>
      <c r="BO13" s="1097"/>
      <c r="BP13" s="1443"/>
      <c r="BQ13" s="1097"/>
      <c r="BR13" s="1097"/>
      <c r="BS13" s="1443"/>
      <c r="BT13" s="1097"/>
      <c r="BU13" s="2035"/>
      <c r="BV13" s="446">
        <v>80</v>
      </c>
      <c r="BW13" s="68" t="s">
        <v>202</v>
      </c>
      <c r="BX13" s="43">
        <v>0.6</v>
      </c>
      <c r="BY13" s="69">
        <v>0.15</v>
      </c>
      <c r="BZ13" s="69">
        <v>0</v>
      </c>
      <c r="CA13" s="69" t="s">
        <v>227</v>
      </c>
      <c r="CB13" s="37" t="s">
        <v>227</v>
      </c>
      <c r="CC13" s="69">
        <v>0.15</v>
      </c>
      <c r="CD13" s="69">
        <v>0</v>
      </c>
      <c r="CE13" s="69" t="s">
        <v>227</v>
      </c>
      <c r="CF13" s="37" t="s">
        <v>227</v>
      </c>
      <c r="CG13" s="69">
        <v>0.15</v>
      </c>
      <c r="CH13" s="69">
        <v>0</v>
      </c>
      <c r="CI13" s="69" t="s">
        <v>227</v>
      </c>
      <c r="CJ13" s="37" t="s">
        <v>227</v>
      </c>
      <c r="CK13" s="69">
        <v>0.15</v>
      </c>
      <c r="CL13" s="69">
        <v>0</v>
      </c>
      <c r="CM13" s="69" t="s">
        <v>227</v>
      </c>
      <c r="CN13" s="37" t="s">
        <v>227</v>
      </c>
      <c r="CO13" s="37" t="s">
        <v>207</v>
      </c>
      <c r="CP13" s="44" t="s">
        <v>92</v>
      </c>
    </row>
    <row r="14" spans="1:94" ht="30" x14ac:dyDescent="0.25">
      <c r="A14" s="232"/>
      <c r="B14" s="1462"/>
      <c r="C14" s="1069" t="s">
        <v>26</v>
      </c>
      <c r="D14" s="1067">
        <v>34</v>
      </c>
      <c r="E14" s="1004" t="s">
        <v>327</v>
      </c>
      <c r="F14" s="1004" t="s">
        <v>221</v>
      </c>
      <c r="G14" s="1004" t="s">
        <v>222</v>
      </c>
      <c r="H14" s="1004" t="s">
        <v>67</v>
      </c>
      <c r="I14" s="1060">
        <v>0.95</v>
      </c>
      <c r="J14" s="1004">
        <v>2018</v>
      </c>
      <c r="K14" s="1082">
        <v>0.8</v>
      </c>
      <c r="L14" s="1429">
        <v>0</v>
      </c>
      <c r="M14" s="1004">
        <v>73</v>
      </c>
      <c r="N14" s="1060">
        <f>L14/M14</f>
        <v>0</v>
      </c>
      <c r="O14" s="1004">
        <v>0</v>
      </c>
      <c r="P14" s="1004">
        <v>73</v>
      </c>
      <c r="Q14" s="1060">
        <f>O14/P14</f>
        <v>0</v>
      </c>
      <c r="R14" s="1004">
        <v>0</v>
      </c>
      <c r="S14" s="1004">
        <v>73</v>
      </c>
      <c r="T14" s="1060">
        <f>R14/S14</f>
        <v>0</v>
      </c>
      <c r="U14" s="1004">
        <f>L14+O14+R14</f>
        <v>0</v>
      </c>
      <c r="V14" s="1080">
        <v>73</v>
      </c>
      <c r="W14" s="1088">
        <f>U14/V14</f>
        <v>0</v>
      </c>
      <c r="X14" s="1080">
        <v>0</v>
      </c>
      <c r="Y14" s="1080">
        <v>73</v>
      </c>
      <c r="Z14" s="1060">
        <f>X14/Y14</f>
        <v>0</v>
      </c>
      <c r="AA14" s="1004">
        <v>11</v>
      </c>
      <c r="AB14" s="1004">
        <v>73</v>
      </c>
      <c r="AC14" s="1060">
        <f>AA14/AB14</f>
        <v>0.15068493150684931</v>
      </c>
      <c r="AD14" s="1004">
        <v>15</v>
      </c>
      <c r="AE14" s="1004">
        <v>73</v>
      </c>
      <c r="AF14" s="1060">
        <f>AD14/AE14</f>
        <v>0.20547945205479451</v>
      </c>
      <c r="AG14" s="1004">
        <f>X14+AA14+AD14</f>
        <v>26</v>
      </c>
      <c r="AH14" s="1004">
        <v>73</v>
      </c>
      <c r="AI14" s="1060">
        <f>AG14/AH14</f>
        <v>0.35616438356164382</v>
      </c>
      <c r="AJ14" s="1004">
        <f>AG14+U14</f>
        <v>26</v>
      </c>
      <c r="AK14" s="1080">
        <v>73</v>
      </c>
      <c r="AL14" s="1088">
        <f>AJ14/AK14</f>
        <v>0.35616438356164382</v>
      </c>
      <c r="AM14" s="1080">
        <v>5</v>
      </c>
      <c r="AN14" s="1080">
        <v>73</v>
      </c>
      <c r="AO14" s="1060">
        <f>AM14/AN14</f>
        <v>6.8493150684931503E-2</v>
      </c>
      <c r="AP14" s="1004">
        <v>15</v>
      </c>
      <c r="AQ14" s="1004">
        <v>73</v>
      </c>
      <c r="AR14" s="1060">
        <f>AP14/AQ14</f>
        <v>0.20547945205479451</v>
      </c>
      <c r="AS14" s="1004">
        <v>12</v>
      </c>
      <c r="AT14" s="1004">
        <v>73</v>
      </c>
      <c r="AU14" s="1060">
        <f>AS14/AT14</f>
        <v>0.16438356164383561</v>
      </c>
      <c r="AV14" s="1004">
        <f>AM14+AP14+AS14</f>
        <v>32</v>
      </c>
      <c r="AW14" s="1004">
        <v>73</v>
      </c>
      <c r="AX14" s="1088">
        <f>AV14/AW14</f>
        <v>0.43835616438356162</v>
      </c>
      <c r="AY14" s="1080">
        <v>2</v>
      </c>
      <c r="AZ14" s="1004">
        <v>73</v>
      </c>
      <c r="BA14" s="1060">
        <f>AY14/AZ14</f>
        <v>2.7397260273972601E-2</v>
      </c>
      <c r="BB14" s="1004">
        <v>3</v>
      </c>
      <c r="BC14" s="1004">
        <v>73</v>
      </c>
      <c r="BD14" s="1060">
        <f>BB14/BC14</f>
        <v>4.1095890410958902E-2</v>
      </c>
      <c r="BE14" s="1004">
        <v>0</v>
      </c>
      <c r="BF14" s="1004">
        <v>73</v>
      </c>
      <c r="BG14" s="1060">
        <f>BE14/BF14</f>
        <v>0</v>
      </c>
      <c r="BH14" s="1004">
        <f>AY14+BB14+BE14</f>
        <v>5</v>
      </c>
      <c r="BI14" s="1004">
        <v>73</v>
      </c>
      <c r="BJ14" s="1060">
        <f>BH14/BI14</f>
        <v>6.8493150684931503E-2</v>
      </c>
      <c r="BK14" s="1004">
        <f>BH14+AV14</f>
        <v>37</v>
      </c>
      <c r="BL14" s="1004">
        <v>73</v>
      </c>
      <c r="BM14" s="1060">
        <f>BK14/BL14</f>
        <v>0.50684931506849318</v>
      </c>
      <c r="BN14" s="1004">
        <f>BK14+AJ14</f>
        <v>63</v>
      </c>
      <c r="BO14" s="1004">
        <v>73</v>
      </c>
      <c r="BP14" s="1933">
        <f>BN14/BO14</f>
        <v>0.86301369863013699</v>
      </c>
      <c r="BQ14" s="1060">
        <v>0.8</v>
      </c>
      <c r="BR14" s="1060">
        <f>BM14+AL14</f>
        <v>0.86301369863013699</v>
      </c>
      <c r="BS14" s="1060">
        <v>1</v>
      </c>
      <c r="BT14" s="1004"/>
      <c r="BU14" s="2098"/>
      <c r="BV14" s="446">
        <v>83</v>
      </c>
      <c r="BW14" s="165" t="s">
        <v>328</v>
      </c>
      <c r="BX14" s="39">
        <v>20</v>
      </c>
      <c r="BY14" s="166">
        <v>20</v>
      </c>
      <c r="BZ14" s="166">
        <v>0</v>
      </c>
      <c r="CA14" s="166" t="s">
        <v>227</v>
      </c>
      <c r="CB14" s="309" t="s">
        <v>227</v>
      </c>
      <c r="CC14" s="166" t="s">
        <v>227</v>
      </c>
      <c r="CD14" s="166">
        <v>0</v>
      </c>
      <c r="CE14" s="166" t="s">
        <v>227</v>
      </c>
      <c r="CF14" s="444" t="s">
        <v>227</v>
      </c>
      <c r="CG14" s="166" t="s">
        <v>227</v>
      </c>
      <c r="CH14" s="166">
        <v>0</v>
      </c>
      <c r="CI14" s="166" t="s">
        <v>227</v>
      </c>
      <c r="CJ14" s="668" t="s">
        <v>227</v>
      </c>
      <c r="CK14" s="166" t="s">
        <v>227</v>
      </c>
      <c r="CL14" s="166">
        <v>0</v>
      </c>
      <c r="CM14" s="166" t="s">
        <v>227</v>
      </c>
      <c r="CN14" s="779" t="s">
        <v>227</v>
      </c>
      <c r="CO14" s="6" t="s">
        <v>91</v>
      </c>
      <c r="CP14" s="173" t="s">
        <v>92</v>
      </c>
    </row>
    <row r="15" spans="1:94" x14ac:dyDescent="0.25">
      <c r="A15" s="232"/>
      <c r="B15" s="1462"/>
      <c r="C15" s="1436"/>
      <c r="D15" s="1432"/>
      <c r="E15" s="1005"/>
      <c r="F15" s="1005"/>
      <c r="G15" s="1005"/>
      <c r="H15" s="1005"/>
      <c r="I15" s="1005"/>
      <c r="J15" s="1005"/>
      <c r="K15" s="1083"/>
      <c r="L15" s="1430"/>
      <c r="M15" s="1005"/>
      <c r="N15" s="1005"/>
      <c r="O15" s="1005"/>
      <c r="P15" s="1005"/>
      <c r="Q15" s="1005"/>
      <c r="R15" s="1005"/>
      <c r="S15" s="1005"/>
      <c r="T15" s="1005"/>
      <c r="U15" s="1005"/>
      <c r="V15" s="1080"/>
      <c r="W15" s="1080"/>
      <c r="X15" s="1080"/>
      <c r="Y15" s="1080"/>
      <c r="Z15" s="1005"/>
      <c r="AA15" s="1005"/>
      <c r="AB15" s="1005"/>
      <c r="AC15" s="1005"/>
      <c r="AD15" s="1005"/>
      <c r="AE15" s="1005"/>
      <c r="AF15" s="1005"/>
      <c r="AG15" s="1005"/>
      <c r="AH15" s="1005"/>
      <c r="AI15" s="1005"/>
      <c r="AJ15" s="1005"/>
      <c r="AK15" s="1080"/>
      <c r="AL15" s="1080"/>
      <c r="AM15" s="1080"/>
      <c r="AN15" s="1080"/>
      <c r="AO15" s="1005"/>
      <c r="AP15" s="1005"/>
      <c r="AQ15" s="1005"/>
      <c r="AR15" s="1005"/>
      <c r="AS15" s="1005"/>
      <c r="AT15" s="1005"/>
      <c r="AU15" s="1005"/>
      <c r="AV15" s="1005"/>
      <c r="AW15" s="1005"/>
      <c r="AX15" s="1080"/>
      <c r="AY15" s="1080"/>
      <c r="AZ15" s="1005"/>
      <c r="BA15" s="1005"/>
      <c r="BB15" s="1005"/>
      <c r="BC15" s="1005"/>
      <c r="BD15" s="1005"/>
      <c r="BE15" s="1005"/>
      <c r="BF15" s="1005"/>
      <c r="BG15" s="1005"/>
      <c r="BH15" s="1005"/>
      <c r="BI15" s="1005"/>
      <c r="BJ15" s="1005"/>
      <c r="BK15" s="1005"/>
      <c r="BL15" s="1005"/>
      <c r="BM15" s="1005"/>
      <c r="BN15" s="1005"/>
      <c r="BO15" s="1005"/>
      <c r="BP15" s="1934"/>
      <c r="BQ15" s="1005"/>
      <c r="BR15" s="1005"/>
      <c r="BS15" s="1005"/>
      <c r="BT15" s="1005"/>
      <c r="BU15" s="2099"/>
      <c r="BV15" s="446">
        <v>84</v>
      </c>
      <c r="BW15" s="165" t="s">
        <v>329</v>
      </c>
      <c r="BX15" s="39">
        <v>40</v>
      </c>
      <c r="BY15" s="166">
        <v>40</v>
      </c>
      <c r="BZ15" s="166">
        <v>0</v>
      </c>
      <c r="CA15" s="166" t="s">
        <v>227</v>
      </c>
      <c r="CB15" s="309" t="s">
        <v>227</v>
      </c>
      <c r="CC15" s="166" t="s">
        <v>227</v>
      </c>
      <c r="CD15" s="166">
        <v>0</v>
      </c>
      <c r="CE15" s="166" t="s">
        <v>227</v>
      </c>
      <c r="CF15" s="444" t="s">
        <v>227</v>
      </c>
      <c r="CG15" s="166" t="s">
        <v>227</v>
      </c>
      <c r="CH15" s="166">
        <v>0</v>
      </c>
      <c r="CI15" s="166" t="s">
        <v>227</v>
      </c>
      <c r="CJ15" s="668" t="s">
        <v>227</v>
      </c>
      <c r="CK15" s="166" t="s">
        <v>227</v>
      </c>
      <c r="CL15" s="166">
        <v>0</v>
      </c>
      <c r="CM15" s="166" t="s">
        <v>227</v>
      </c>
      <c r="CN15" s="779" t="s">
        <v>227</v>
      </c>
      <c r="CO15" s="6"/>
      <c r="CP15" s="173"/>
    </row>
    <row r="16" spans="1:94" x14ac:dyDescent="0.25">
      <c r="A16" s="232"/>
      <c r="B16" s="1462"/>
      <c r="C16" s="1436"/>
      <c r="D16" s="1068"/>
      <c r="E16" s="1006"/>
      <c r="F16" s="1006"/>
      <c r="G16" s="1006"/>
      <c r="H16" s="1006"/>
      <c r="I16" s="1006"/>
      <c r="J16" s="1006"/>
      <c r="K16" s="1084"/>
      <c r="L16" s="1431"/>
      <c r="M16" s="1006"/>
      <c r="N16" s="1006"/>
      <c r="O16" s="1006"/>
      <c r="P16" s="1006"/>
      <c r="Q16" s="1006"/>
      <c r="R16" s="1006"/>
      <c r="S16" s="1006"/>
      <c r="T16" s="1006"/>
      <c r="U16" s="1006"/>
      <c r="V16" s="1080"/>
      <c r="W16" s="1080"/>
      <c r="X16" s="1080"/>
      <c r="Y16" s="1080"/>
      <c r="Z16" s="1006"/>
      <c r="AA16" s="1006"/>
      <c r="AB16" s="1006"/>
      <c r="AC16" s="1006"/>
      <c r="AD16" s="1006"/>
      <c r="AE16" s="1006"/>
      <c r="AF16" s="1006"/>
      <c r="AG16" s="1006"/>
      <c r="AH16" s="1006"/>
      <c r="AI16" s="1006"/>
      <c r="AJ16" s="1006"/>
      <c r="AK16" s="1080"/>
      <c r="AL16" s="1080"/>
      <c r="AM16" s="1080"/>
      <c r="AN16" s="1080"/>
      <c r="AO16" s="1006"/>
      <c r="AP16" s="1006"/>
      <c r="AQ16" s="1006"/>
      <c r="AR16" s="1006"/>
      <c r="AS16" s="1006"/>
      <c r="AT16" s="1006"/>
      <c r="AU16" s="1006"/>
      <c r="AV16" s="1006"/>
      <c r="AW16" s="1006"/>
      <c r="AX16" s="1080"/>
      <c r="AY16" s="1080"/>
      <c r="AZ16" s="1006"/>
      <c r="BA16" s="1006"/>
      <c r="BB16" s="1006"/>
      <c r="BC16" s="1006"/>
      <c r="BD16" s="1006"/>
      <c r="BE16" s="1006"/>
      <c r="BF16" s="1006"/>
      <c r="BG16" s="1006"/>
      <c r="BH16" s="1006"/>
      <c r="BI16" s="1006"/>
      <c r="BJ16" s="1006"/>
      <c r="BK16" s="1006"/>
      <c r="BL16" s="1006"/>
      <c r="BM16" s="1006"/>
      <c r="BN16" s="1006"/>
      <c r="BO16" s="1006"/>
      <c r="BP16" s="1645"/>
      <c r="BQ16" s="1006"/>
      <c r="BR16" s="1006"/>
      <c r="BS16" s="1006"/>
      <c r="BT16" s="1006"/>
      <c r="BU16" s="2100"/>
      <c r="BV16" s="446">
        <v>85</v>
      </c>
      <c r="BW16" s="165" t="s">
        <v>330</v>
      </c>
      <c r="BX16" s="39">
        <v>40</v>
      </c>
      <c r="BY16" s="166">
        <v>10</v>
      </c>
      <c r="BZ16" s="166">
        <v>0</v>
      </c>
      <c r="CA16" s="166" t="s">
        <v>227</v>
      </c>
      <c r="CB16" s="309" t="s">
        <v>227</v>
      </c>
      <c r="CC16" s="166">
        <v>10</v>
      </c>
      <c r="CD16" s="166">
        <v>0</v>
      </c>
      <c r="CE16" s="166" t="s">
        <v>227</v>
      </c>
      <c r="CF16" s="444" t="s">
        <v>227</v>
      </c>
      <c r="CG16" s="166">
        <v>10</v>
      </c>
      <c r="CH16" s="166">
        <v>0</v>
      </c>
      <c r="CI16" s="166" t="s">
        <v>227</v>
      </c>
      <c r="CJ16" s="668" t="s">
        <v>227</v>
      </c>
      <c r="CK16" s="166">
        <v>10</v>
      </c>
      <c r="CL16" s="166">
        <v>0</v>
      </c>
      <c r="CM16" s="166" t="s">
        <v>227</v>
      </c>
      <c r="CN16" s="779" t="s">
        <v>227</v>
      </c>
      <c r="CO16" s="6"/>
      <c r="CP16" s="173"/>
    </row>
    <row r="17" spans="1:94" ht="32.1" customHeight="1" x14ac:dyDescent="0.25">
      <c r="A17" s="232"/>
      <c r="B17" s="1462"/>
      <c r="C17" s="1436"/>
      <c r="D17" s="1067">
        <v>35</v>
      </c>
      <c r="E17" s="1069" t="s">
        <v>87</v>
      </c>
      <c r="F17" s="1069" t="s">
        <v>223</v>
      </c>
      <c r="G17" s="1069" t="s">
        <v>88</v>
      </c>
      <c r="H17" s="1069" t="s">
        <v>203</v>
      </c>
      <c r="I17" s="1069">
        <v>3.0369999999999999</v>
      </c>
      <c r="J17" s="1069">
        <v>2018</v>
      </c>
      <c r="K17" s="1071">
        <v>3.33</v>
      </c>
      <c r="L17" s="1438"/>
      <c r="M17" s="1067"/>
      <c r="N17" s="1067"/>
      <c r="O17" s="1067"/>
      <c r="P17" s="1067"/>
      <c r="Q17" s="1067"/>
      <c r="R17" s="1067"/>
      <c r="S17" s="1067"/>
      <c r="T17" s="1067"/>
      <c r="U17" s="1434"/>
      <c r="V17" s="1434">
        <v>3.0259999999999998</v>
      </c>
      <c r="W17" s="1437"/>
      <c r="X17" s="1067"/>
      <c r="Y17" s="1067"/>
      <c r="Z17" s="1067"/>
      <c r="AA17" s="1067"/>
      <c r="AB17" s="1067"/>
      <c r="AC17" s="1067"/>
      <c r="AD17" s="1067"/>
      <c r="AE17" s="1067"/>
      <c r="AF17" s="1067"/>
      <c r="AG17" s="1069"/>
      <c r="AH17" s="1434">
        <v>3.0259999999999998</v>
      </c>
      <c r="AI17" s="1437"/>
      <c r="AJ17" s="1069"/>
      <c r="AK17" s="1434">
        <v>3.0259999999999998</v>
      </c>
      <c r="AL17" s="1437"/>
      <c r="AM17" s="1067"/>
      <c r="AN17" s="1067"/>
      <c r="AO17" s="1067"/>
      <c r="AP17" s="1067"/>
      <c r="AQ17" s="1067"/>
      <c r="AR17" s="1067"/>
      <c r="AS17" s="1067"/>
      <c r="AT17" s="1067"/>
      <c r="AU17" s="1067"/>
      <c r="AV17" s="1067"/>
      <c r="AW17" s="1434">
        <v>3.0259999999999998</v>
      </c>
      <c r="AX17" s="1067"/>
      <c r="AY17" s="1067"/>
      <c r="AZ17" s="1067"/>
      <c r="BA17" s="1067"/>
      <c r="BB17" s="1067"/>
      <c r="BC17" s="1067"/>
      <c r="BD17" s="1067"/>
      <c r="BE17" s="1067"/>
      <c r="BF17" s="1067"/>
      <c r="BG17" s="1067"/>
      <c r="BH17" s="1067"/>
      <c r="BI17" s="1067"/>
      <c r="BJ17" s="1067"/>
      <c r="BK17" s="1067">
        <v>3.33</v>
      </c>
      <c r="BL17" s="1434">
        <v>3.0259999999999998</v>
      </c>
      <c r="BM17" s="1067">
        <f>BK17/BL17</f>
        <v>1.1004626569729017</v>
      </c>
      <c r="BN17" s="1067">
        <v>3.33</v>
      </c>
      <c r="BO17" s="1434">
        <v>3.0259999999999998</v>
      </c>
      <c r="BP17" s="1067">
        <f>BN17/BO17</f>
        <v>1.1004626569729017</v>
      </c>
      <c r="BQ17" s="1069">
        <v>3.33</v>
      </c>
      <c r="BR17" s="1069">
        <v>3.33</v>
      </c>
      <c r="BS17" s="1437">
        <v>1</v>
      </c>
      <c r="BT17" s="1067"/>
      <c r="BU17" s="2107"/>
      <c r="BV17" s="446">
        <v>86</v>
      </c>
      <c r="BW17" s="33" t="s">
        <v>335</v>
      </c>
      <c r="BX17" s="39">
        <v>50</v>
      </c>
      <c r="BY17" s="166">
        <v>50</v>
      </c>
      <c r="BZ17" s="166">
        <v>0</v>
      </c>
      <c r="CA17" s="166" t="s">
        <v>227</v>
      </c>
      <c r="CB17" s="309" t="s">
        <v>227</v>
      </c>
      <c r="CC17" s="166" t="s">
        <v>227</v>
      </c>
      <c r="CD17" s="166">
        <v>0</v>
      </c>
      <c r="CE17" s="166" t="s">
        <v>227</v>
      </c>
      <c r="CF17" s="444" t="s">
        <v>227</v>
      </c>
      <c r="CG17" s="166" t="s">
        <v>227</v>
      </c>
      <c r="CH17" s="166">
        <v>0</v>
      </c>
      <c r="CI17" s="166" t="s">
        <v>227</v>
      </c>
      <c r="CJ17" s="668" t="s">
        <v>227</v>
      </c>
      <c r="CK17" s="166" t="s">
        <v>227</v>
      </c>
      <c r="CL17" s="166">
        <v>0</v>
      </c>
      <c r="CM17" s="166" t="s">
        <v>227</v>
      </c>
      <c r="CN17" s="779" t="s">
        <v>227</v>
      </c>
      <c r="CO17" s="6" t="s">
        <v>91</v>
      </c>
      <c r="CP17" s="44" t="s">
        <v>92</v>
      </c>
    </row>
    <row r="18" spans="1:94" ht="32.1" customHeight="1" x14ac:dyDescent="0.25">
      <c r="A18" s="232"/>
      <c r="B18" s="1462"/>
      <c r="C18" s="1436"/>
      <c r="D18" s="1432"/>
      <c r="E18" s="1436"/>
      <c r="F18" s="1436"/>
      <c r="G18" s="1436"/>
      <c r="H18" s="1436"/>
      <c r="I18" s="1436"/>
      <c r="J18" s="1436"/>
      <c r="K18" s="1072"/>
      <c r="L18" s="1439"/>
      <c r="M18" s="1432"/>
      <c r="N18" s="1432"/>
      <c r="O18" s="1432"/>
      <c r="P18" s="1432"/>
      <c r="Q18" s="1432"/>
      <c r="R18" s="1432"/>
      <c r="S18" s="1432"/>
      <c r="T18" s="1432"/>
      <c r="U18" s="1435"/>
      <c r="V18" s="1435"/>
      <c r="W18" s="1436"/>
      <c r="X18" s="1432"/>
      <c r="Y18" s="1432"/>
      <c r="Z18" s="1432"/>
      <c r="AA18" s="1432"/>
      <c r="AB18" s="1432"/>
      <c r="AC18" s="1432"/>
      <c r="AD18" s="1432"/>
      <c r="AE18" s="1432"/>
      <c r="AF18" s="1432"/>
      <c r="AG18" s="1436"/>
      <c r="AH18" s="1435"/>
      <c r="AI18" s="1436"/>
      <c r="AJ18" s="1436"/>
      <c r="AK18" s="1435"/>
      <c r="AL18" s="1436"/>
      <c r="AM18" s="1432"/>
      <c r="AN18" s="1432"/>
      <c r="AO18" s="1432"/>
      <c r="AP18" s="1432"/>
      <c r="AQ18" s="1432"/>
      <c r="AR18" s="1432"/>
      <c r="AS18" s="1432"/>
      <c r="AT18" s="1432"/>
      <c r="AU18" s="1432"/>
      <c r="AV18" s="1432"/>
      <c r="AW18" s="1435"/>
      <c r="AX18" s="1432"/>
      <c r="AY18" s="1432"/>
      <c r="AZ18" s="1432"/>
      <c r="BA18" s="1432"/>
      <c r="BB18" s="1432"/>
      <c r="BC18" s="1432"/>
      <c r="BD18" s="1432"/>
      <c r="BE18" s="1432"/>
      <c r="BF18" s="1432"/>
      <c r="BG18" s="1432"/>
      <c r="BH18" s="1432"/>
      <c r="BI18" s="1432"/>
      <c r="BJ18" s="1432"/>
      <c r="BK18" s="1432"/>
      <c r="BL18" s="1435"/>
      <c r="BM18" s="1432"/>
      <c r="BN18" s="1432"/>
      <c r="BO18" s="1435"/>
      <c r="BP18" s="1432"/>
      <c r="BQ18" s="1436"/>
      <c r="BR18" s="1436"/>
      <c r="BS18" s="1436"/>
      <c r="BT18" s="1432"/>
      <c r="BU18" s="2108"/>
      <c r="BV18" s="447">
        <v>87</v>
      </c>
      <c r="BW18" s="33" t="s">
        <v>334</v>
      </c>
      <c r="BX18" s="39">
        <v>50</v>
      </c>
      <c r="BY18" s="167">
        <v>12.5</v>
      </c>
      <c r="BZ18" s="167">
        <v>0</v>
      </c>
      <c r="CA18" s="167" t="s">
        <v>227</v>
      </c>
      <c r="CB18" s="309" t="s">
        <v>227</v>
      </c>
      <c r="CC18" s="167">
        <v>12.5</v>
      </c>
      <c r="CD18" s="167">
        <v>0</v>
      </c>
      <c r="CE18" s="167" t="s">
        <v>227</v>
      </c>
      <c r="CF18" s="444" t="s">
        <v>227</v>
      </c>
      <c r="CG18" s="167">
        <v>12.5</v>
      </c>
      <c r="CH18" s="167">
        <v>0</v>
      </c>
      <c r="CI18" s="167" t="s">
        <v>227</v>
      </c>
      <c r="CJ18" s="668" t="s">
        <v>227</v>
      </c>
      <c r="CK18" s="167">
        <v>12.5</v>
      </c>
      <c r="CL18" s="167">
        <v>0</v>
      </c>
      <c r="CM18" s="167" t="s">
        <v>227</v>
      </c>
      <c r="CN18" s="779" t="s">
        <v>227</v>
      </c>
      <c r="CO18" s="6"/>
      <c r="CP18" s="44"/>
    </row>
    <row r="19" spans="1:94" ht="32.1" customHeight="1" x14ac:dyDescent="0.25">
      <c r="A19" s="232"/>
      <c r="B19" s="1462"/>
      <c r="C19" s="1436"/>
      <c r="D19" s="1067">
        <v>36</v>
      </c>
      <c r="E19" s="1004" t="s">
        <v>741</v>
      </c>
      <c r="F19" s="1004" t="s">
        <v>224</v>
      </c>
      <c r="G19" s="1004" t="s">
        <v>222</v>
      </c>
      <c r="H19" s="1004" t="s">
        <v>279</v>
      </c>
      <c r="I19" s="1433">
        <v>0.93200000000000005</v>
      </c>
      <c r="J19" s="1004">
        <v>2018</v>
      </c>
      <c r="K19" s="1082">
        <v>0.9</v>
      </c>
      <c r="L19" s="1429">
        <v>1</v>
      </c>
      <c r="M19" s="1004">
        <v>32</v>
      </c>
      <c r="N19" s="1060">
        <f>L19/M19</f>
        <v>3.125E-2</v>
      </c>
      <c r="O19" s="1004">
        <v>5</v>
      </c>
      <c r="P19" s="1004">
        <v>32</v>
      </c>
      <c r="Q19" s="1060">
        <f>O19/P19</f>
        <v>0.15625</v>
      </c>
      <c r="R19" s="1004">
        <v>5</v>
      </c>
      <c r="S19" s="1004">
        <v>32</v>
      </c>
      <c r="T19" s="1060">
        <f>R19/S19</f>
        <v>0.15625</v>
      </c>
      <c r="U19" s="1004">
        <f>L19+O19+R19</f>
        <v>11</v>
      </c>
      <c r="V19" s="1004">
        <v>32</v>
      </c>
      <c r="W19" s="1060">
        <f>U19/V19</f>
        <v>0.34375</v>
      </c>
      <c r="X19" s="1004">
        <v>1</v>
      </c>
      <c r="Y19" s="1004">
        <v>32</v>
      </c>
      <c r="Z19" s="1060">
        <f>X19/Y19</f>
        <v>3.125E-2</v>
      </c>
      <c r="AA19" s="1004">
        <v>6</v>
      </c>
      <c r="AB19" s="1004">
        <v>32</v>
      </c>
      <c r="AC19" s="1060">
        <f>AA19/AB19</f>
        <v>0.1875</v>
      </c>
      <c r="AD19" s="1004">
        <v>2</v>
      </c>
      <c r="AE19" s="1004">
        <v>32</v>
      </c>
      <c r="AF19" s="1060">
        <f>AD19/AE19</f>
        <v>6.25E-2</v>
      </c>
      <c r="AG19" s="1004">
        <f>X19+AA19+AD19</f>
        <v>9</v>
      </c>
      <c r="AH19" s="1004">
        <v>32</v>
      </c>
      <c r="AI19" s="1060">
        <f>AG19/AH19</f>
        <v>0.28125</v>
      </c>
      <c r="AJ19" s="1004">
        <f>AG19+U19</f>
        <v>20</v>
      </c>
      <c r="AK19" s="1004">
        <v>32</v>
      </c>
      <c r="AL19" s="1060">
        <f>AJ19/AK19</f>
        <v>0.625</v>
      </c>
      <c r="AM19" s="1429">
        <v>3</v>
      </c>
      <c r="AN19" s="1004">
        <v>32</v>
      </c>
      <c r="AO19" s="1060">
        <f>AM19/AN19</f>
        <v>9.375E-2</v>
      </c>
      <c r="AP19" s="1004">
        <v>2</v>
      </c>
      <c r="AQ19" s="1004">
        <v>32</v>
      </c>
      <c r="AR19" s="1060">
        <f>AP19/AQ19</f>
        <v>6.25E-2</v>
      </c>
      <c r="AS19" s="1004">
        <v>1</v>
      </c>
      <c r="AT19" s="1004">
        <v>32</v>
      </c>
      <c r="AU19" s="1060">
        <f>AS19/AT19</f>
        <v>3.125E-2</v>
      </c>
      <c r="AV19" s="1004">
        <f>AM19+AP19+AS19</f>
        <v>6</v>
      </c>
      <c r="AW19" s="1004">
        <v>32</v>
      </c>
      <c r="AX19" s="1060">
        <f>AV19/AW19</f>
        <v>0.1875</v>
      </c>
      <c r="AY19" s="1004">
        <v>2</v>
      </c>
      <c r="AZ19" s="1004">
        <v>32</v>
      </c>
      <c r="BA19" s="1060">
        <f>AY19/AZ19</f>
        <v>6.25E-2</v>
      </c>
      <c r="BB19" s="1004">
        <v>2</v>
      </c>
      <c r="BC19" s="1004">
        <v>32</v>
      </c>
      <c r="BD19" s="1060">
        <f>BB19/BC19</f>
        <v>6.25E-2</v>
      </c>
      <c r="BE19" s="1004">
        <v>0</v>
      </c>
      <c r="BF19" s="1004">
        <v>32</v>
      </c>
      <c r="BG19" s="1060">
        <f>BE19/BF19</f>
        <v>0</v>
      </c>
      <c r="BH19" s="1004">
        <f>AY19+BB19+BE19</f>
        <v>4</v>
      </c>
      <c r="BI19" s="1004">
        <v>32</v>
      </c>
      <c r="BJ19" s="1060">
        <f>BH19/BI19</f>
        <v>0.125</v>
      </c>
      <c r="BK19" s="1004">
        <f>BH19+AV19</f>
        <v>10</v>
      </c>
      <c r="BL19" s="1004">
        <v>32</v>
      </c>
      <c r="BM19" s="1060">
        <f>BK19/BL19</f>
        <v>0.3125</v>
      </c>
      <c r="BN19" s="1004">
        <f>BK19+AJ19</f>
        <v>30</v>
      </c>
      <c r="BO19" s="1004">
        <v>32</v>
      </c>
      <c r="BP19" s="1935">
        <f>BN19/BO19</f>
        <v>0.9375</v>
      </c>
      <c r="BQ19" s="1060">
        <v>0.9</v>
      </c>
      <c r="BR19" s="1060">
        <v>0.94</v>
      </c>
      <c r="BS19" s="1060">
        <v>1</v>
      </c>
      <c r="BT19" s="1004"/>
      <c r="BU19" s="2098"/>
      <c r="BV19" s="447">
        <v>88</v>
      </c>
      <c r="BW19" s="33" t="s">
        <v>331</v>
      </c>
      <c r="BX19" s="39">
        <v>20</v>
      </c>
      <c r="BY19" s="168">
        <v>20</v>
      </c>
      <c r="BZ19" s="310">
        <v>0</v>
      </c>
      <c r="CA19" s="445" t="s">
        <v>227</v>
      </c>
      <c r="CB19" s="309" t="s">
        <v>227</v>
      </c>
      <c r="CC19" s="168" t="s">
        <v>227</v>
      </c>
      <c r="CD19" s="445">
        <v>0</v>
      </c>
      <c r="CE19" s="445" t="s">
        <v>227</v>
      </c>
      <c r="CF19" s="444" t="s">
        <v>227</v>
      </c>
      <c r="CG19" s="168" t="s">
        <v>227</v>
      </c>
      <c r="CH19" s="674">
        <v>0</v>
      </c>
      <c r="CI19" s="674" t="s">
        <v>227</v>
      </c>
      <c r="CJ19" s="668" t="s">
        <v>227</v>
      </c>
      <c r="CK19" s="168" t="s">
        <v>227</v>
      </c>
      <c r="CL19" s="789">
        <v>0</v>
      </c>
      <c r="CM19" s="789" t="s">
        <v>227</v>
      </c>
      <c r="CN19" s="779" t="s">
        <v>227</v>
      </c>
      <c r="CO19" s="6"/>
      <c r="CP19" s="44"/>
    </row>
    <row r="20" spans="1:94" x14ac:dyDescent="0.25">
      <c r="A20" s="232"/>
      <c r="B20" s="1462"/>
      <c r="C20" s="1436"/>
      <c r="D20" s="1432"/>
      <c r="E20" s="1005"/>
      <c r="F20" s="1005"/>
      <c r="G20" s="1005"/>
      <c r="H20" s="1005"/>
      <c r="I20" s="1005"/>
      <c r="J20" s="1005"/>
      <c r="K20" s="1083"/>
      <c r="L20" s="1430"/>
      <c r="M20" s="1005"/>
      <c r="N20" s="1005"/>
      <c r="O20" s="1005"/>
      <c r="P20" s="1005"/>
      <c r="Q20" s="1005"/>
      <c r="R20" s="1005"/>
      <c r="S20" s="1005"/>
      <c r="T20" s="1005"/>
      <c r="U20" s="1005"/>
      <c r="V20" s="1005"/>
      <c r="W20" s="1005"/>
      <c r="X20" s="1005"/>
      <c r="Y20" s="1005"/>
      <c r="Z20" s="1005"/>
      <c r="AA20" s="1005"/>
      <c r="AB20" s="1005"/>
      <c r="AC20" s="1005"/>
      <c r="AD20" s="1005"/>
      <c r="AE20" s="1005"/>
      <c r="AF20" s="1005"/>
      <c r="AG20" s="1005"/>
      <c r="AH20" s="1005"/>
      <c r="AI20" s="1005"/>
      <c r="AJ20" s="1005"/>
      <c r="AK20" s="1005"/>
      <c r="AL20" s="1005"/>
      <c r="AM20" s="1430"/>
      <c r="AN20" s="1005"/>
      <c r="AO20" s="1005"/>
      <c r="AP20" s="1005"/>
      <c r="AQ20" s="1005"/>
      <c r="AR20" s="1005"/>
      <c r="AS20" s="1005"/>
      <c r="AT20" s="1005"/>
      <c r="AU20" s="1005"/>
      <c r="AV20" s="1005"/>
      <c r="AW20" s="1005"/>
      <c r="AX20" s="1005"/>
      <c r="AY20" s="1005"/>
      <c r="AZ20" s="1005"/>
      <c r="BA20" s="1005"/>
      <c r="BB20" s="1005"/>
      <c r="BC20" s="1005"/>
      <c r="BD20" s="1005"/>
      <c r="BE20" s="1005"/>
      <c r="BF20" s="1005"/>
      <c r="BG20" s="1005"/>
      <c r="BH20" s="1005"/>
      <c r="BI20" s="1005"/>
      <c r="BJ20" s="1005"/>
      <c r="BK20" s="1005"/>
      <c r="BL20" s="1005"/>
      <c r="BM20" s="1005"/>
      <c r="BN20" s="1005"/>
      <c r="BO20" s="1005"/>
      <c r="BP20" s="1936"/>
      <c r="BQ20" s="1005"/>
      <c r="BR20" s="1005"/>
      <c r="BS20" s="1005"/>
      <c r="BT20" s="1005"/>
      <c r="BU20" s="2099"/>
      <c r="BV20" s="67">
        <v>89</v>
      </c>
      <c r="BW20" s="33" t="s">
        <v>332</v>
      </c>
      <c r="BX20" s="39">
        <v>40</v>
      </c>
      <c r="BY20" s="168">
        <v>40</v>
      </c>
      <c r="BZ20" s="310">
        <v>0</v>
      </c>
      <c r="CA20" s="445" t="s">
        <v>227</v>
      </c>
      <c r="CB20" s="309" t="s">
        <v>227</v>
      </c>
      <c r="CC20" s="168" t="s">
        <v>227</v>
      </c>
      <c r="CD20" s="445">
        <v>0</v>
      </c>
      <c r="CE20" s="445" t="s">
        <v>227</v>
      </c>
      <c r="CF20" s="444" t="s">
        <v>227</v>
      </c>
      <c r="CG20" s="168" t="s">
        <v>227</v>
      </c>
      <c r="CH20" s="674">
        <v>0</v>
      </c>
      <c r="CI20" s="674" t="s">
        <v>227</v>
      </c>
      <c r="CJ20" s="668" t="s">
        <v>227</v>
      </c>
      <c r="CK20" s="168" t="s">
        <v>227</v>
      </c>
      <c r="CL20" s="789">
        <v>0</v>
      </c>
      <c r="CM20" s="789" t="s">
        <v>227</v>
      </c>
      <c r="CN20" s="779" t="s">
        <v>227</v>
      </c>
      <c r="CO20" s="6"/>
      <c r="CP20" s="44"/>
    </row>
    <row r="21" spans="1:94" x14ac:dyDescent="0.25">
      <c r="A21" s="232"/>
      <c r="B21" s="1462"/>
      <c r="C21" s="1436"/>
      <c r="D21" s="1068"/>
      <c r="E21" s="1006"/>
      <c r="F21" s="1006"/>
      <c r="G21" s="1006"/>
      <c r="H21" s="1006"/>
      <c r="I21" s="1006"/>
      <c r="J21" s="1006"/>
      <c r="K21" s="1084"/>
      <c r="L21" s="1431"/>
      <c r="M21" s="1006"/>
      <c r="N21" s="1006"/>
      <c r="O21" s="1006"/>
      <c r="P21" s="1006"/>
      <c r="Q21" s="1006"/>
      <c r="R21" s="1006"/>
      <c r="S21" s="1006"/>
      <c r="T21" s="1006"/>
      <c r="U21" s="1006"/>
      <c r="V21" s="1006"/>
      <c r="W21" s="1006"/>
      <c r="X21" s="1006"/>
      <c r="Y21" s="1006"/>
      <c r="Z21" s="1006"/>
      <c r="AA21" s="1006"/>
      <c r="AB21" s="1006"/>
      <c r="AC21" s="1006"/>
      <c r="AD21" s="1006"/>
      <c r="AE21" s="1006"/>
      <c r="AF21" s="1006"/>
      <c r="AG21" s="1006"/>
      <c r="AH21" s="1006"/>
      <c r="AI21" s="1006"/>
      <c r="AJ21" s="1006"/>
      <c r="AK21" s="1006"/>
      <c r="AL21" s="1006"/>
      <c r="AM21" s="1431"/>
      <c r="AN21" s="1006"/>
      <c r="AO21" s="1006"/>
      <c r="AP21" s="1006"/>
      <c r="AQ21" s="1006"/>
      <c r="AR21" s="1006"/>
      <c r="AS21" s="1006"/>
      <c r="AT21" s="1006"/>
      <c r="AU21" s="1006"/>
      <c r="AV21" s="1006"/>
      <c r="AW21" s="1006"/>
      <c r="AX21" s="1006"/>
      <c r="AY21" s="1006"/>
      <c r="AZ21" s="1006"/>
      <c r="BA21" s="1006"/>
      <c r="BB21" s="1006"/>
      <c r="BC21" s="1006"/>
      <c r="BD21" s="1006"/>
      <c r="BE21" s="1006"/>
      <c r="BF21" s="1006"/>
      <c r="BG21" s="1006"/>
      <c r="BH21" s="1006"/>
      <c r="BI21" s="1006"/>
      <c r="BJ21" s="1006"/>
      <c r="BK21" s="1006"/>
      <c r="BL21" s="1006"/>
      <c r="BM21" s="1006"/>
      <c r="BN21" s="1006"/>
      <c r="BO21" s="1006"/>
      <c r="BP21" s="1937"/>
      <c r="BQ21" s="1006"/>
      <c r="BR21" s="1006"/>
      <c r="BS21" s="1006"/>
      <c r="BT21" s="1006"/>
      <c r="BU21" s="2100"/>
      <c r="BV21" s="67">
        <v>90</v>
      </c>
      <c r="BW21" s="33" t="s">
        <v>333</v>
      </c>
      <c r="BX21" s="39">
        <v>40</v>
      </c>
      <c r="BY21" s="168">
        <v>10</v>
      </c>
      <c r="BZ21" s="310">
        <v>0</v>
      </c>
      <c r="CA21" s="445" t="s">
        <v>227</v>
      </c>
      <c r="CB21" s="309" t="s">
        <v>227</v>
      </c>
      <c r="CC21" s="168">
        <v>10</v>
      </c>
      <c r="CD21" s="445">
        <v>0</v>
      </c>
      <c r="CE21" s="445" t="s">
        <v>227</v>
      </c>
      <c r="CF21" s="444" t="s">
        <v>227</v>
      </c>
      <c r="CG21" s="168">
        <v>10</v>
      </c>
      <c r="CH21" s="674">
        <v>0</v>
      </c>
      <c r="CI21" s="674" t="s">
        <v>227</v>
      </c>
      <c r="CJ21" s="668" t="s">
        <v>227</v>
      </c>
      <c r="CK21" s="168">
        <v>10</v>
      </c>
      <c r="CL21" s="789">
        <v>0</v>
      </c>
      <c r="CM21" s="789" t="s">
        <v>227</v>
      </c>
      <c r="CN21" s="779" t="s">
        <v>227</v>
      </c>
      <c r="CO21" s="6"/>
      <c r="CP21" s="44"/>
    </row>
    <row r="22" spans="1:94" ht="26.1" customHeight="1" x14ac:dyDescent="0.25">
      <c r="A22" s="232"/>
      <c r="B22" s="1462"/>
      <c r="C22" s="1436"/>
      <c r="D22" s="1067">
        <v>37</v>
      </c>
      <c r="E22" s="2105" t="s">
        <v>336</v>
      </c>
      <c r="F22" s="1075" t="s">
        <v>337</v>
      </c>
      <c r="G22" s="1075" t="s">
        <v>338</v>
      </c>
      <c r="H22" s="1075" t="s">
        <v>279</v>
      </c>
      <c r="I22" s="1079">
        <v>1</v>
      </c>
      <c r="J22" s="1075">
        <v>2018</v>
      </c>
      <c r="K22" s="1063">
        <v>1</v>
      </c>
      <c r="L22" s="1425"/>
      <c r="M22" s="1421"/>
      <c r="N22" s="1421"/>
      <c r="O22" s="1421"/>
      <c r="P22" s="1421"/>
      <c r="Q22" s="1421"/>
      <c r="R22" s="1421"/>
      <c r="S22" s="1421"/>
      <c r="T22" s="1421"/>
      <c r="U22" s="1419">
        <v>4</v>
      </c>
      <c r="V22" s="1419">
        <v>8</v>
      </c>
      <c r="W22" s="1421">
        <f>U22/V22</f>
        <v>0.5</v>
      </c>
      <c r="X22" s="1421"/>
      <c r="Y22" s="1421"/>
      <c r="Z22" s="1421"/>
      <c r="AA22" s="1421"/>
      <c r="AB22" s="1421"/>
      <c r="AC22" s="1421"/>
      <c r="AD22" s="1421"/>
      <c r="AE22" s="1421"/>
      <c r="AF22" s="1421"/>
      <c r="AG22" s="1419">
        <v>4</v>
      </c>
      <c r="AH22" s="1419">
        <v>8</v>
      </c>
      <c r="AI22" s="1421">
        <f>AG22/AH22</f>
        <v>0.5</v>
      </c>
      <c r="AJ22" s="1419">
        <v>4</v>
      </c>
      <c r="AK22" s="1419">
        <v>8</v>
      </c>
      <c r="AL22" s="1421">
        <f>AJ22/AK22</f>
        <v>0.5</v>
      </c>
      <c r="AM22" s="1419"/>
      <c r="AN22" s="1419"/>
      <c r="AO22" s="1421"/>
      <c r="AP22" s="1419"/>
      <c r="AQ22" s="1419"/>
      <c r="AR22" s="1421"/>
      <c r="AS22" s="1419"/>
      <c r="AT22" s="1419"/>
      <c r="AU22" s="1421"/>
      <c r="AV22" s="1419">
        <v>6</v>
      </c>
      <c r="AW22" s="1419">
        <v>8</v>
      </c>
      <c r="AX22" s="1421">
        <f>AV22/AW22</f>
        <v>0.75</v>
      </c>
      <c r="AY22" s="1421"/>
      <c r="AZ22" s="1421"/>
      <c r="BA22" s="1421"/>
      <c r="BB22" s="1421"/>
      <c r="BC22" s="1421"/>
      <c r="BD22" s="1421"/>
      <c r="BE22" s="1421"/>
      <c r="BF22" s="1421"/>
      <c r="BG22" s="1421"/>
      <c r="BH22" s="1419">
        <v>8</v>
      </c>
      <c r="BI22" s="1419">
        <v>8</v>
      </c>
      <c r="BJ22" s="1421">
        <f>BH22/BI22</f>
        <v>1</v>
      </c>
      <c r="BK22" s="1419">
        <v>8</v>
      </c>
      <c r="BL22" s="1419">
        <v>8</v>
      </c>
      <c r="BM22" s="1421">
        <f>BK22/BL22</f>
        <v>1</v>
      </c>
      <c r="BN22" s="1419">
        <v>8</v>
      </c>
      <c r="BO22" s="1419">
        <v>8</v>
      </c>
      <c r="BP22" s="1421">
        <f>BN22/BO22</f>
        <v>1</v>
      </c>
      <c r="BQ22" s="1421">
        <v>1</v>
      </c>
      <c r="BR22" s="1421">
        <v>1</v>
      </c>
      <c r="BS22" s="1421">
        <v>1</v>
      </c>
      <c r="BT22" s="1421"/>
      <c r="BU22" s="1627"/>
      <c r="BV22" s="67">
        <v>91</v>
      </c>
      <c r="BW22" s="33" t="s">
        <v>340</v>
      </c>
      <c r="BX22" s="39">
        <v>50</v>
      </c>
      <c r="BY22" s="176">
        <v>12.5</v>
      </c>
      <c r="BZ22" s="176">
        <v>0</v>
      </c>
      <c r="CA22" s="176" t="s">
        <v>227</v>
      </c>
      <c r="CB22" s="309" t="s">
        <v>552</v>
      </c>
      <c r="CC22" s="176">
        <v>12.5</v>
      </c>
      <c r="CD22" s="176">
        <v>0</v>
      </c>
      <c r="CE22" s="176" t="s">
        <v>227</v>
      </c>
      <c r="CF22" s="444" t="s">
        <v>552</v>
      </c>
      <c r="CG22" s="176">
        <v>12.5</v>
      </c>
      <c r="CH22" s="176">
        <v>0</v>
      </c>
      <c r="CI22" s="176" t="s">
        <v>227</v>
      </c>
      <c r="CJ22" s="668" t="s">
        <v>552</v>
      </c>
      <c r="CK22" s="176">
        <v>12.5</v>
      </c>
      <c r="CL22" s="176">
        <v>0</v>
      </c>
      <c r="CM22" s="176" t="s">
        <v>227</v>
      </c>
      <c r="CN22" s="779" t="s">
        <v>552</v>
      </c>
      <c r="CO22" s="6"/>
      <c r="CP22" s="44"/>
    </row>
    <row r="23" spans="1:94" ht="26.1" customHeight="1" thickBot="1" x14ac:dyDescent="0.3">
      <c r="A23" s="232"/>
      <c r="B23" s="1463"/>
      <c r="C23" s="1440"/>
      <c r="D23" s="1427"/>
      <c r="E23" s="2106"/>
      <c r="F23" s="1424"/>
      <c r="G23" s="1424"/>
      <c r="H23" s="1424"/>
      <c r="I23" s="1423"/>
      <c r="J23" s="1424"/>
      <c r="K23" s="1064"/>
      <c r="L23" s="1426"/>
      <c r="M23" s="1422"/>
      <c r="N23" s="1422"/>
      <c r="O23" s="1422"/>
      <c r="P23" s="1422"/>
      <c r="Q23" s="1422"/>
      <c r="R23" s="1422"/>
      <c r="S23" s="1422"/>
      <c r="T23" s="1422"/>
      <c r="U23" s="1420"/>
      <c r="V23" s="1420"/>
      <c r="W23" s="1422"/>
      <c r="X23" s="1422"/>
      <c r="Y23" s="1422"/>
      <c r="Z23" s="1422"/>
      <c r="AA23" s="1422"/>
      <c r="AB23" s="1422"/>
      <c r="AC23" s="1422"/>
      <c r="AD23" s="1422"/>
      <c r="AE23" s="1422"/>
      <c r="AF23" s="1422"/>
      <c r="AG23" s="1420"/>
      <c r="AH23" s="1420"/>
      <c r="AI23" s="1422"/>
      <c r="AJ23" s="1420"/>
      <c r="AK23" s="1420"/>
      <c r="AL23" s="1422"/>
      <c r="AM23" s="1420"/>
      <c r="AN23" s="1420"/>
      <c r="AO23" s="1422"/>
      <c r="AP23" s="1420"/>
      <c r="AQ23" s="1420"/>
      <c r="AR23" s="1422"/>
      <c r="AS23" s="1420"/>
      <c r="AT23" s="1420"/>
      <c r="AU23" s="1422"/>
      <c r="AV23" s="1420"/>
      <c r="AW23" s="1420"/>
      <c r="AX23" s="1422"/>
      <c r="AY23" s="1422"/>
      <c r="AZ23" s="1422"/>
      <c r="BA23" s="1422"/>
      <c r="BB23" s="1422"/>
      <c r="BC23" s="1422"/>
      <c r="BD23" s="1422"/>
      <c r="BE23" s="1422"/>
      <c r="BF23" s="1422"/>
      <c r="BG23" s="1422"/>
      <c r="BH23" s="1420"/>
      <c r="BI23" s="1420"/>
      <c r="BJ23" s="1422"/>
      <c r="BK23" s="1420"/>
      <c r="BL23" s="1420"/>
      <c r="BM23" s="1422"/>
      <c r="BN23" s="1420"/>
      <c r="BO23" s="1420"/>
      <c r="BP23" s="1422"/>
      <c r="BQ23" s="1422"/>
      <c r="BR23" s="1422"/>
      <c r="BS23" s="1422"/>
      <c r="BT23" s="1422"/>
      <c r="BU23" s="2094"/>
      <c r="BV23" s="174">
        <v>92</v>
      </c>
      <c r="BW23" s="414" t="s">
        <v>339</v>
      </c>
      <c r="BX23" s="47">
        <v>50</v>
      </c>
      <c r="BY23" s="177">
        <v>12.5</v>
      </c>
      <c r="BZ23" s="177">
        <v>12.5</v>
      </c>
      <c r="CA23" s="177" t="s">
        <v>553</v>
      </c>
      <c r="CB23" s="311" t="s">
        <v>554</v>
      </c>
      <c r="CC23" s="177">
        <v>12.5</v>
      </c>
      <c r="CD23" s="177">
        <v>12.5</v>
      </c>
      <c r="CE23" s="177" t="s">
        <v>553</v>
      </c>
      <c r="CF23" s="311" t="s">
        <v>554</v>
      </c>
      <c r="CG23" s="177">
        <v>12.5</v>
      </c>
      <c r="CH23" s="177">
        <v>12.5</v>
      </c>
      <c r="CI23" s="177" t="s">
        <v>553</v>
      </c>
      <c r="CJ23" s="670" t="s">
        <v>554</v>
      </c>
      <c r="CK23" s="177">
        <v>12.5</v>
      </c>
      <c r="CL23" s="177">
        <v>12.5</v>
      </c>
      <c r="CM23" s="177" t="s">
        <v>553</v>
      </c>
      <c r="CN23" s="785" t="s">
        <v>554</v>
      </c>
      <c r="CO23" s="84"/>
      <c r="CP23" s="178"/>
    </row>
    <row r="24" spans="1:94" ht="15.75" thickBot="1" x14ac:dyDescent="0.3">
      <c r="BV24" s="175"/>
      <c r="BW24" s="2095"/>
      <c r="BX24" s="2096"/>
      <c r="BY24" s="2096"/>
      <c r="BZ24" s="2096"/>
      <c r="CA24" s="2096"/>
      <c r="CB24" s="2096"/>
      <c r="CC24" s="2096"/>
      <c r="CD24" s="2096"/>
      <c r="CE24" s="2096"/>
      <c r="CF24" s="2096"/>
      <c r="CG24" s="2096"/>
      <c r="CH24" s="2096"/>
      <c r="CI24" s="2096"/>
      <c r="CJ24" s="2096"/>
      <c r="CK24" s="2096"/>
      <c r="CL24" s="2096"/>
      <c r="CM24" s="2096"/>
      <c r="CN24" s="2096"/>
      <c r="CO24" s="2096"/>
      <c r="CP24" s="2097"/>
    </row>
    <row r="29" spans="1:94" ht="15" customHeight="1" x14ac:dyDescent="0.25">
      <c r="E29" s="254"/>
      <c r="F29" s="254"/>
      <c r="G29" s="254"/>
      <c r="H29" s="255"/>
      <c r="I29" s="255"/>
    </row>
    <row r="30" spans="1:94" x14ac:dyDescent="0.25">
      <c r="E30" s="254"/>
      <c r="F30" s="254"/>
      <c r="G30" s="254"/>
      <c r="H30" s="255"/>
      <c r="I30" s="255"/>
    </row>
    <row r="31" spans="1:94" x14ac:dyDescent="0.25">
      <c r="E31" s="254"/>
      <c r="F31" s="254"/>
      <c r="G31" s="254"/>
      <c r="H31" s="255"/>
      <c r="I31" s="255"/>
    </row>
    <row r="32" spans="1:94" x14ac:dyDescent="0.25">
      <c r="E32" s="254"/>
      <c r="F32" s="254"/>
      <c r="G32" s="254"/>
      <c r="H32" s="255"/>
      <c r="I32" s="255"/>
    </row>
    <row r="33" spans="5:9" x14ac:dyDescent="0.25">
      <c r="E33" s="255"/>
      <c r="F33" s="255"/>
      <c r="G33" s="255"/>
      <c r="H33" s="255"/>
      <c r="I33" s="255"/>
    </row>
  </sheetData>
  <mergeCells count="552">
    <mergeCell ref="CL1:CL4"/>
    <mergeCell ref="CM1:CM4"/>
    <mergeCell ref="CN1:CN4"/>
    <mergeCell ref="BN17:BN18"/>
    <mergeCell ref="BO17:BO18"/>
    <mergeCell ref="BP17:BP18"/>
    <mergeCell ref="BN19:BN21"/>
    <mergeCell ref="BO19:BO21"/>
    <mergeCell ref="BP19:BP21"/>
    <mergeCell ref="CH1:CH4"/>
    <mergeCell ref="CI1:CI4"/>
    <mergeCell ref="CJ1:CJ4"/>
    <mergeCell ref="CA1:CA4"/>
    <mergeCell ref="CE1:CE4"/>
    <mergeCell ref="CK1:CK4"/>
    <mergeCell ref="BU5:BU7"/>
    <mergeCell ref="BU8:BU10"/>
    <mergeCell ref="BT8:BT10"/>
    <mergeCell ref="BT14:BT16"/>
    <mergeCell ref="BU14:BU16"/>
    <mergeCell ref="BZ1:BZ4"/>
    <mergeCell ref="CD1:CD4"/>
    <mergeCell ref="BU17:BU18"/>
    <mergeCell ref="BN2:BP3"/>
    <mergeCell ref="BN5:BN7"/>
    <mergeCell ref="BO5:BO7"/>
    <mergeCell ref="BP5:BP7"/>
    <mergeCell ref="BN8:BN10"/>
    <mergeCell ref="BO8:BO10"/>
    <mergeCell ref="BP8:BP10"/>
    <mergeCell ref="BN11:BN13"/>
    <mergeCell ref="BO11:BO13"/>
    <mergeCell ref="BP11:BP13"/>
    <mergeCell ref="X2:Z3"/>
    <mergeCell ref="AA2:AC3"/>
    <mergeCell ref="A1:A4"/>
    <mergeCell ref="B1:B4"/>
    <mergeCell ref="C1:C4"/>
    <mergeCell ref="D1:D4"/>
    <mergeCell ref="E1:E4"/>
    <mergeCell ref="F1:J1"/>
    <mergeCell ref="I3:I4"/>
    <mergeCell ref="J3:J4"/>
    <mergeCell ref="AV2:AX3"/>
    <mergeCell ref="AY2:BA3"/>
    <mergeCell ref="BB2:BD3"/>
    <mergeCell ref="BE2:BG3"/>
    <mergeCell ref="BH2:BJ3"/>
    <mergeCell ref="BK2:BM3"/>
    <mergeCell ref="AD2:AF3"/>
    <mergeCell ref="AG2:AI3"/>
    <mergeCell ref="AJ2:AL3"/>
    <mergeCell ref="AM2:AO3"/>
    <mergeCell ref="AP2:AR3"/>
    <mergeCell ref="AS2:AU3"/>
    <mergeCell ref="CO1:CO4"/>
    <mergeCell ref="CP1:CP4"/>
    <mergeCell ref="F2:F4"/>
    <mergeCell ref="G2:G4"/>
    <mergeCell ref="H2:H4"/>
    <mergeCell ref="I2:J2"/>
    <mergeCell ref="L2:N3"/>
    <mergeCell ref="O2:Q3"/>
    <mergeCell ref="BU1:BU4"/>
    <mergeCell ref="BV1:BW4"/>
    <mergeCell ref="BX1:BX4"/>
    <mergeCell ref="BY1:BY4"/>
    <mergeCell ref="CC1:CC4"/>
    <mergeCell ref="CG1:CG4"/>
    <mergeCell ref="K1:K4"/>
    <mergeCell ref="L1:BM1"/>
    <mergeCell ref="BQ1:BQ4"/>
    <mergeCell ref="BR1:BR4"/>
    <mergeCell ref="BS1:BS4"/>
    <mergeCell ref="BT1:BT4"/>
    <mergeCell ref="R2:T3"/>
    <mergeCell ref="U2:W3"/>
    <mergeCell ref="CB1:CB4"/>
    <mergeCell ref="CF1:CF4"/>
    <mergeCell ref="J5:J7"/>
    <mergeCell ref="K5:K7"/>
    <mergeCell ref="L5:L7"/>
    <mergeCell ref="M5:M7"/>
    <mergeCell ref="N5:N7"/>
    <mergeCell ref="O5:O7"/>
    <mergeCell ref="V5:V7"/>
    <mergeCell ref="W5:W7"/>
    <mergeCell ref="X5:X7"/>
    <mergeCell ref="Y5:Y7"/>
    <mergeCell ref="Z5:Z7"/>
    <mergeCell ref="AA5:AA7"/>
    <mergeCell ref="P5:P7"/>
    <mergeCell ref="Q5:Q7"/>
    <mergeCell ref="R5:R7"/>
    <mergeCell ref="S5:S7"/>
    <mergeCell ref="T5:T7"/>
    <mergeCell ref="U5:U7"/>
    <mergeCell ref="AH5:AH7"/>
    <mergeCell ref="AI5:AI7"/>
    <mergeCell ref="AJ5:AJ7"/>
    <mergeCell ref="B5:B23"/>
    <mergeCell ref="C5:C13"/>
    <mergeCell ref="D5:D7"/>
    <mergeCell ref="E5:E7"/>
    <mergeCell ref="F5:F7"/>
    <mergeCell ref="G5:G7"/>
    <mergeCell ref="H5:H7"/>
    <mergeCell ref="I5:I7"/>
    <mergeCell ref="M8:M10"/>
    <mergeCell ref="I17:I18"/>
    <mergeCell ref="D19:D21"/>
    <mergeCell ref="E19:E21"/>
    <mergeCell ref="F19:F21"/>
    <mergeCell ref="G19:G21"/>
    <mergeCell ref="H19:H21"/>
    <mergeCell ref="I19:I21"/>
    <mergeCell ref="J19:J21"/>
    <mergeCell ref="K19:K21"/>
    <mergeCell ref="L19:L21"/>
    <mergeCell ref="D22:D23"/>
    <mergeCell ref="E22:E23"/>
    <mergeCell ref="F22:F23"/>
    <mergeCell ref="G22:G23"/>
    <mergeCell ref="H22:H23"/>
    <mergeCell ref="D17:D18"/>
    <mergeCell ref="J11:J13"/>
    <mergeCell ref="K11:K13"/>
    <mergeCell ref="L11:L13"/>
    <mergeCell ref="M11:M13"/>
    <mergeCell ref="N11:N13"/>
    <mergeCell ref="D11:D13"/>
    <mergeCell ref="I22:I23"/>
    <mergeCell ref="J22:J23"/>
    <mergeCell ref="K22:K23"/>
    <mergeCell ref="L22:L23"/>
    <mergeCell ref="M22:M23"/>
    <mergeCell ref="N22:N23"/>
    <mergeCell ref="O11:O13"/>
    <mergeCell ref="K14:K16"/>
    <mergeCell ref="L14:L16"/>
    <mergeCell ref="M14:M16"/>
    <mergeCell ref="N14:N16"/>
    <mergeCell ref="O14:O16"/>
    <mergeCell ref="E17:E18"/>
    <mergeCell ref="F17:F18"/>
    <mergeCell ref="G17:G18"/>
    <mergeCell ref="H17:H18"/>
    <mergeCell ref="E11:E13"/>
    <mergeCell ref="F11:F13"/>
    <mergeCell ref="G11:G13"/>
    <mergeCell ref="H11:H13"/>
    <mergeCell ref="I11:I13"/>
    <mergeCell ref="AB5:AB7"/>
    <mergeCell ref="AC5:AC7"/>
    <mergeCell ref="AD5:AD7"/>
    <mergeCell ref="AE5:AE7"/>
    <mergeCell ref="AF5:AF7"/>
    <mergeCell ref="AG5:AG7"/>
    <mergeCell ref="N8:N10"/>
    <mergeCell ref="O8:O10"/>
    <mergeCell ref="J17:J18"/>
    <mergeCell ref="K17:K18"/>
    <mergeCell ref="L17:L18"/>
    <mergeCell ref="M17:M18"/>
    <mergeCell ref="N17:N18"/>
    <mergeCell ref="O17:O18"/>
    <mergeCell ref="S8:S10"/>
    <mergeCell ref="T8:T10"/>
    <mergeCell ref="U8:U10"/>
    <mergeCell ref="V8:V10"/>
    <mergeCell ref="W8:W10"/>
    <mergeCell ref="X8:X10"/>
    <mergeCell ref="P8:P10"/>
    <mergeCell ref="Q8:Q10"/>
    <mergeCell ref="R8:R10"/>
    <mergeCell ref="P11:P13"/>
    <mergeCell ref="AN5:AN7"/>
    <mergeCell ref="AO5:AO7"/>
    <mergeCell ref="AP5:AP7"/>
    <mergeCell ref="AQ5:AQ7"/>
    <mergeCell ref="AR5:AR7"/>
    <mergeCell ref="AS5:AS7"/>
    <mergeCell ref="AK5:AK7"/>
    <mergeCell ref="AL5:AL7"/>
    <mergeCell ref="AM5:AM7"/>
    <mergeCell ref="BK5:BK7"/>
    <mergeCell ref="AZ5:AZ7"/>
    <mergeCell ref="BA5:BA7"/>
    <mergeCell ref="BB5:BB7"/>
    <mergeCell ref="BC5:BC7"/>
    <mergeCell ref="BD5:BD7"/>
    <mergeCell ref="BE5:BE7"/>
    <mergeCell ref="AT5:AT7"/>
    <mergeCell ref="AU5:AU7"/>
    <mergeCell ref="AV5:AV7"/>
    <mergeCell ref="AW5:AW7"/>
    <mergeCell ref="AX5:AX7"/>
    <mergeCell ref="AY5:AY7"/>
    <mergeCell ref="D8:D10"/>
    <mergeCell ref="E8:E10"/>
    <mergeCell ref="F8:F10"/>
    <mergeCell ref="G8:G10"/>
    <mergeCell ref="H8:H10"/>
    <mergeCell ref="I8:I10"/>
    <mergeCell ref="J8:J10"/>
    <mergeCell ref="K8:K10"/>
    <mergeCell ref="L8:L10"/>
    <mergeCell ref="BL5:BL7"/>
    <mergeCell ref="BM5:BM7"/>
    <mergeCell ref="BQ5:BQ7"/>
    <mergeCell ref="BR5:BR7"/>
    <mergeCell ref="BS5:BS7"/>
    <mergeCell ref="BT5:BT7"/>
    <mergeCell ref="BF5:BF7"/>
    <mergeCell ref="BG5:BG7"/>
    <mergeCell ref="Y8:Y10"/>
    <mergeCell ref="Z8:Z10"/>
    <mergeCell ref="AA8:AA10"/>
    <mergeCell ref="BH5:BH7"/>
    <mergeCell ref="BI5:BI7"/>
    <mergeCell ref="BJ5:BJ7"/>
    <mergeCell ref="BI8:BI10"/>
    <mergeCell ref="BJ8:BJ10"/>
    <mergeCell ref="BK8:BK10"/>
    <mergeCell ref="BL8:BL10"/>
    <mergeCell ref="BM8:BM10"/>
    <mergeCell ref="BQ8:BQ10"/>
    <mergeCell ref="BC8:BC10"/>
    <mergeCell ref="BD8:BD10"/>
    <mergeCell ref="BE8:BE10"/>
    <mergeCell ref="BF8:BF10"/>
    <mergeCell ref="BG8:BG10"/>
    <mergeCell ref="BH8:BH10"/>
    <mergeCell ref="AW8:AW10"/>
    <mergeCell ref="AX8:AX10"/>
    <mergeCell ref="AY8:AY10"/>
    <mergeCell ref="AZ8:AZ10"/>
    <mergeCell ref="BA8:BA10"/>
    <mergeCell ref="BR8:BR10"/>
    <mergeCell ref="BS8:BS10"/>
    <mergeCell ref="BB8:BB10"/>
    <mergeCell ref="AQ8:AQ10"/>
    <mergeCell ref="AR8:AR10"/>
    <mergeCell ref="AS8:AS10"/>
    <mergeCell ref="AT8:AT10"/>
    <mergeCell ref="AU8:AU10"/>
    <mergeCell ref="AV8:AV10"/>
    <mergeCell ref="AK8:AK10"/>
    <mergeCell ref="AL8:AL10"/>
    <mergeCell ref="AM8:AM10"/>
    <mergeCell ref="AN8:AN10"/>
    <mergeCell ref="AO8:AO10"/>
    <mergeCell ref="AP8:AP10"/>
    <mergeCell ref="AE8:AE10"/>
    <mergeCell ref="AF8:AF10"/>
    <mergeCell ref="V11:V13"/>
    <mergeCell ref="W11:W13"/>
    <mergeCell ref="X11:X13"/>
    <mergeCell ref="Y11:Y13"/>
    <mergeCell ref="Z11:Z13"/>
    <mergeCell ref="AA11:AA13"/>
    <mergeCell ref="AM11:AM13"/>
    <mergeCell ref="AG8:AG10"/>
    <mergeCell ref="AH8:AH10"/>
    <mergeCell ref="AI8:AI10"/>
    <mergeCell ref="AJ8:AJ10"/>
    <mergeCell ref="AB8:AB10"/>
    <mergeCell ref="AC8:AC10"/>
    <mergeCell ref="AD8:AD10"/>
    <mergeCell ref="Q11:Q13"/>
    <mergeCell ref="R11:R13"/>
    <mergeCell ref="S11:S13"/>
    <mergeCell ref="T11:T13"/>
    <mergeCell ref="U11:U13"/>
    <mergeCell ref="AJ11:AJ13"/>
    <mergeCell ref="AK11:AK13"/>
    <mergeCell ref="AL11:AL13"/>
    <mergeCell ref="AB11:AB13"/>
    <mergeCell ref="AC11:AC13"/>
    <mergeCell ref="AD11:AD13"/>
    <mergeCell ref="AE11:AE13"/>
    <mergeCell ref="AF11:AF13"/>
    <mergeCell ref="AG11:AG13"/>
    <mergeCell ref="BI11:BI13"/>
    <mergeCell ref="BJ11:BJ13"/>
    <mergeCell ref="BK11:BK13"/>
    <mergeCell ref="AZ11:AZ13"/>
    <mergeCell ref="BA11:BA13"/>
    <mergeCell ref="Q14:Q16"/>
    <mergeCell ref="BB11:BB13"/>
    <mergeCell ref="BC11:BC13"/>
    <mergeCell ref="BD11:BD13"/>
    <mergeCell ref="BE11:BE13"/>
    <mergeCell ref="AT11:AT13"/>
    <mergeCell ref="AU11:AU13"/>
    <mergeCell ref="AV11:AV13"/>
    <mergeCell ref="AW11:AW13"/>
    <mergeCell ref="AX11:AX13"/>
    <mergeCell ref="AY11:AY13"/>
    <mergeCell ref="AN11:AN13"/>
    <mergeCell ref="AO11:AO13"/>
    <mergeCell ref="AP11:AP13"/>
    <mergeCell ref="AQ11:AQ13"/>
    <mergeCell ref="AR11:AR13"/>
    <mergeCell ref="AS11:AS13"/>
    <mergeCell ref="AH11:AH13"/>
    <mergeCell ref="AI11:AI13"/>
    <mergeCell ref="P14:P16"/>
    <mergeCell ref="BU11:BU13"/>
    <mergeCell ref="C14:C23"/>
    <mergeCell ref="D14:D16"/>
    <mergeCell ref="E14:E16"/>
    <mergeCell ref="F14:F16"/>
    <mergeCell ref="G14:G16"/>
    <mergeCell ref="H14:H16"/>
    <mergeCell ref="I14:I16"/>
    <mergeCell ref="J14:J16"/>
    <mergeCell ref="BL11:BL13"/>
    <mergeCell ref="BM11:BM13"/>
    <mergeCell ref="BQ11:BQ13"/>
    <mergeCell ref="BR11:BR13"/>
    <mergeCell ref="BS11:BS13"/>
    <mergeCell ref="BT11:BT13"/>
    <mergeCell ref="BF11:BF13"/>
    <mergeCell ref="BG11:BG13"/>
    <mergeCell ref="BH11:BH13"/>
    <mergeCell ref="W14:W16"/>
    <mergeCell ref="X14:X16"/>
    <mergeCell ref="Y14:Y16"/>
    <mergeCell ref="Z14:Z16"/>
    <mergeCell ref="AA14:AA16"/>
    <mergeCell ref="AB14:AB16"/>
    <mergeCell ref="R14:R16"/>
    <mergeCell ref="S14:S16"/>
    <mergeCell ref="T14:T16"/>
    <mergeCell ref="U14:U16"/>
    <mergeCell ref="V14:V16"/>
    <mergeCell ref="AI14:AI16"/>
    <mergeCell ref="AJ14:AJ16"/>
    <mergeCell ref="AK14:AK16"/>
    <mergeCell ref="AL14:AL16"/>
    <mergeCell ref="AM14:AM16"/>
    <mergeCell ref="AN14:AN16"/>
    <mergeCell ref="AC14:AC16"/>
    <mergeCell ref="AD14:AD16"/>
    <mergeCell ref="AE14:AE16"/>
    <mergeCell ref="AF14:AF16"/>
    <mergeCell ref="AG14:AG16"/>
    <mergeCell ref="AH14:AH16"/>
    <mergeCell ref="AU14:AU16"/>
    <mergeCell ref="AV14:AV16"/>
    <mergeCell ref="AW14:AW16"/>
    <mergeCell ref="AX14:AX16"/>
    <mergeCell ref="AY14:AY16"/>
    <mergeCell ref="AZ14:AZ16"/>
    <mergeCell ref="AO14:AO16"/>
    <mergeCell ref="AP14:AP16"/>
    <mergeCell ref="AQ14:AQ16"/>
    <mergeCell ref="AR14:AR16"/>
    <mergeCell ref="AS14:AS16"/>
    <mergeCell ref="AT14:AT16"/>
    <mergeCell ref="BG14:BG16"/>
    <mergeCell ref="BH14:BH16"/>
    <mergeCell ref="BI14:BI16"/>
    <mergeCell ref="BJ14:BJ16"/>
    <mergeCell ref="BK14:BK16"/>
    <mergeCell ref="BL14:BL16"/>
    <mergeCell ref="BA14:BA16"/>
    <mergeCell ref="BB14:BB16"/>
    <mergeCell ref="BC14:BC16"/>
    <mergeCell ref="BD14:BD16"/>
    <mergeCell ref="BE14:BE16"/>
    <mergeCell ref="BF14:BF16"/>
    <mergeCell ref="V17:V18"/>
    <mergeCell ref="W17:W18"/>
    <mergeCell ref="X17:X18"/>
    <mergeCell ref="Y17:Y18"/>
    <mergeCell ref="Z17:Z18"/>
    <mergeCell ref="AA17:AA18"/>
    <mergeCell ref="P17:P18"/>
    <mergeCell ref="Q17:Q18"/>
    <mergeCell ref="R17:R18"/>
    <mergeCell ref="S17:S18"/>
    <mergeCell ref="T17:T18"/>
    <mergeCell ref="U17:U18"/>
    <mergeCell ref="AH17:AH18"/>
    <mergeCell ref="AI17:AI18"/>
    <mergeCell ref="AJ17:AJ18"/>
    <mergeCell ref="AK17:AK18"/>
    <mergeCell ref="AL17:AL18"/>
    <mergeCell ref="AM17:AM18"/>
    <mergeCell ref="AB17:AB18"/>
    <mergeCell ref="AC17:AC18"/>
    <mergeCell ref="AD17:AD18"/>
    <mergeCell ref="AE17:AE18"/>
    <mergeCell ref="AF17:AF18"/>
    <mergeCell ref="AG17:AG18"/>
    <mergeCell ref="AT17:AT18"/>
    <mergeCell ref="AU17:AU18"/>
    <mergeCell ref="AV17:AV18"/>
    <mergeCell ref="AW17:AW18"/>
    <mergeCell ref="AX17:AX18"/>
    <mergeCell ref="AY17:AY18"/>
    <mergeCell ref="AN17:AN18"/>
    <mergeCell ref="AO17:AO18"/>
    <mergeCell ref="AP17:AP18"/>
    <mergeCell ref="AQ17:AQ18"/>
    <mergeCell ref="AR17:AR18"/>
    <mergeCell ref="AS17:AS18"/>
    <mergeCell ref="BF17:BF18"/>
    <mergeCell ref="BG17:BG18"/>
    <mergeCell ref="BH17:BH18"/>
    <mergeCell ref="BI17:BI18"/>
    <mergeCell ref="BJ17:BJ18"/>
    <mergeCell ref="BK17:BK18"/>
    <mergeCell ref="AZ17:AZ18"/>
    <mergeCell ref="BA17:BA18"/>
    <mergeCell ref="BB17:BB18"/>
    <mergeCell ref="BC17:BC18"/>
    <mergeCell ref="BD17:BD18"/>
    <mergeCell ref="BE17:BE18"/>
    <mergeCell ref="S19:S21"/>
    <mergeCell ref="T19:T21"/>
    <mergeCell ref="U19:U21"/>
    <mergeCell ref="V19:V21"/>
    <mergeCell ref="W19:W21"/>
    <mergeCell ref="X19:X21"/>
    <mergeCell ref="M19:M21"/>
    <mergeCell ref="N19:N21"/>
    <mergeCell ref="O19:O21"/>
    <mergeCell ref="P19:P21"/>
    <mergeCell ref="Q19:Q21"/>
    <mergeCell ref="R19:R21"/>
    <mergeCell ref="AH19:AH21"/>
    <mergeCell ref="AI19:AI21"/>
    <mergeCell ref="AJ19:AJ21"/>
    <mergeCell ref="Y19:Y21"/>
    <mergeCell ref="Z19:Z21"/>
    <mergeCell ref="AA19:AA21"/>
    <mergeCell ref="AB19:AB21"/>
    <mergeCell ref="AC19:AC21"/>
    <mergeCell ref="AD19:AD21"/>
    <mergeCell ref="BI19:BI21"/>
    <mergeCell ref="BJ19:BJ21"/>
    <mergeCell ref="BK19:BK21"/>
    <mergeCell ref="BC19:BC21"/>
    <mergeCell ref="BD19:BD21"/>
    <mergeCell ref="BE19:BE21"/>
    <mergeCell ref="BF19:BF21"/>
    <mergeCell ref="BG19:BG21"/>
    <mergeCell ref="BH19:BH21"/>
    <mergeCell ref="AW19:AW21"/>
    <mergeCell ref="AX19:AX21"/>
    <mergeCell ref="AY19:AY21"/>
    <mergeCell ref="AZ19:AZ21"/>
    <mergeCell ref="BA19:BA21"/>
    <mergeCell ref="BB19:BB21"/>
    <mergeCell ref="AQ19:AQ21"/>
    <mergeCell ref="AR19:AR21"/>
    <mergeCell ref="AS19:AS21"/>
    <mergeCell ref="O22:O23"/>
    <mergeCell ref="BR19:BR21"/>
    <mergeCell ref="BS19:BS21"/>
    <mergeCell ref="BT19:BT21"/>
    <mergeCell ref="BL19:BL21"/>
    <mergeCell ref="BM19:BM21"/>
    <mergeCell ref="BQ19:BQ21"/>
    <mergeCell ref="AT19:AT21"/>
    <mergeCell ref="AU19:AU21"/>
    <mergeCell ref="AV19:AV21"/>
    <mergeCell ref="AK19:AK21"/>
    <mergeCell ref="AL19:AL21"/>
    <mergeCell ref="AM19:AM21"/>
    <mergeCell ref="AN19:AN21"/>
    <mergeCell ref="AO19:AO21"/>
    <mergeCell ref="AP19:AP21"/>
    <mergeCell ref="AE19:AE21"/>
    <mergeCell ref="AF19:AF21"/>
    <mergeCell ref="AG19:AG21"/>
    <mergeCell ref="V22:V23"/>
    <mergeCell ref="W22:W23"/>
    <mergeCell ref="X22:X23"/>
    <mergeCell ref="Y22:Y23"/>
    <mergeCell ref="Z22:Z23"/>
    <mergeCell ref="AA22:AA23"/>
    <mergeCell ref="P22:P23"/>
    <mergeCell ref="Q22:Q23"/>
    <mergeCell ref="R22:R23"/>
    <mergeCell ref="S22:S23"/>
    <mergeCell ref="T22:T23"/>
    <mergeCell ref="U22:U23"/>
    <mergeCell ref="AH22:AH23"/>
    <mergeCell ref="AI22:AI23"/>
    <mergeCell ref="AJ22:AJ23"/>
    <mergeCell ref="AK22:AK23"/>
    <mergeCell ref="AL22:AL23"/>
    <mergeCell ref="AM22:AM23"/>
    <mergeCell ref="AB22:AB23"/>
    <mergeCell ref="AC22:AC23"/>
    <mergeCell ref="AD22:AD23"/>
    <mergeCell ref="AE22:AE23"/>
    <mergeCell ref="AF22:AF23"/>
    <mergeCell ref="AG22:AG23"/>
    <mergeCell ref="AT22:AT23"/>
    <mergeCell ref="AU22:AU23"/>
    <mergeCell ref="AV22:AV23"/>
    <mergeCell ref="AW22:AW23"/>
    <mergeCell ref="AX22:AX23"/>
    <mergeCell ref="AY22:AY23"/>
    <mergeCell ref="AN22:AN23"/>
    <mergeCell ref="AO22:AO23"/>
    <mergeCell ref="AP22:AP23"/>
    <mergeCell ref="AQ22:AQ23"/>
    <mergeCell ref="AR22:AR23"/>
    <mergeCell ref="AS22:AS23"/>
    <mergeCell ref="BF22:BF23"/>
    <mergeCell ref="BG22:BG23"/>
    <mergeCell ref="BH22:BH23"/>
    <mergeCell ref="BI22:BI23"/>
    <mergeCell ref="BJ22:BJ23"/>
    <mergeCell ref="BK22:BK23"/>
    <mergeCell ref="AZ22:AZ23"/>
    <mergeCell ref="BA22:BA23"/>
    <mergeCell ref="BB22:BB23"/>
    <mergeCell ref="BC22:BC23"/>
    <mergeCell ref="BD22:BD23"/>
    <mergeCell ref="BE22:BE23"/>
    <mergeCell ref="BU22:BU23"/>
    <mergeCell ref="BW24:CP24"/>
    <mergeCell ref="BL22:BL23"/>
    <mergeCell ref="BM22:BM23"/>
    <mergeCell ref="BQ22:BQ23"/>
    <mergeCell ref="BR22:BR23"/>
    <mergeCell ref="BS22:BS23"/>
    <mergeCell ref="BT22:BT23"/>
    <mergeCell ref="BU19:BU21"/>
    <mergeCell ref="BN22:BN23"/>
    <mergeCell ref="BO22:BO23"/>
    <mergeCell ref="BP22:BP23"/>
    <mergeCell ref="BL17:BL18"/>
    <mergeCell ref="BM17:BM18"/>
    <mergeCell ref="BQ17:BQ18"/>
    <mergeCell ref="BR17:BR18"/>
    <mergeCell ref="BS17:BS18"/>
    <mergeCell ref="BT17:BT18"/>
    <mergeCell ref="BM14:BM16"/>
    <mergeCell ref="BQ14:BQ16"/>
    <mergeCell ref="BR14:BR16"/>
    <mergeCell ref="BS14:BS16"/>
    <mergeCell ref="BN14:BN16"/>
    <mergeCell ref="BO14:BO16"/>
    <mergeCell ref="BP14:BP16"/>
  </mergeCells>
  <hyperlinks>
    <hyperlink ref="CP5" r:id="rId1"/>
    <hyperlink ref="CP6:CP10" r:id="rId2" display="siau@hospitalsalazardevilleta.gov.co"/>
    <hyperlink ref="CP11" r:id="rId3"/>
    <hyperlink ref="CP14" r:id="rId4"/>
    <hyperlink ref="CP12" r:id="rId5"/>
    <hyperlink ref="CP13" r:id="rId6"/>
    <hyperlink ref="CP17" r:id="rId7"/>
  </hyperlinks>
  <pageMargins left="0.7" right="0.7" top="0.75" bottom="0.75" header="0.3" footer="0.3"/>
  <legacyDrawing r:id="rId8"/>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A136"/>
  <sheetViews>
    <sheetView topLeftCell="AB1" zoomScale="87" workbookViewId="0">
      <selection activeCell="AH114" sqref="AH114:AH119"/>
    </sheetView>
  </sheetViews>
  <sheetFormatPr baseColWidth="10" defaultRowHeight="15" x14ac:dyDescent="0.25"/>
  <cols>
    <col min="2" max="2" width="16" customWidth="1"/>
    <col min="3" max="3" width="32.42578125" customWidth="1"/>
    <col min="6" max="6" width="28.85546875" customWidth="1"/>
    <col min="7" max="7" width="17.42578125" customWidth="1"/>
    <col min="8" max="8" width="31" customWidth="1"/>
    <col min="15" max="18" width="10.85546875" customWidth="1"/>
    <col min="21" max="21" width="14.85546875" customWidth="1"/>
    <col min="22" max="23" width="12.42578125" customWidth="1"/>
    <col min="26" max="26" width="44.28515625" customWidth="1"/>
    <col min="27" max="27" width="19.85546875" customWidth="1"/>
    <col min="28" max="28" width="57.42578125" customWidth="1"/>
    <col min="30" max="31" width="10.85546875" customWidth="1"/>
    <col min="33" max="38" width="10.85546875" customWidth="1"/>
    <col min="42" max="43" width="10.85546875" style="878" customWidth="1"/>
    <col min="45" max="45" width="77.42578125" customWidth="1"/>
    <col min="51" max="51" width="24.7109375" customWidth="1"/>
    <col min="52" max="52" width="15.7109375" customWidth="1"/>
    <col min="53" max="53" width="40.28515625" customWidth="1"/>
  </cols>
  <sheetData>
    <row r="1" spans="1:53" ht="15.95" customHeight="1" x14ac:dyDescent="0.25">
      <c r="A1" s="932" t="s">
        <v>571</v>
      </c>
      <c r="B1" s="1055" t="s">
        <v>0</v>
      </c>
      <c r="C1" s="1055" t="s">
        <v>1</v>
      </c>
      <c r="D1" s="932" t="s">
        <v>572</v>
      </c>
      <c r="E1" s="932"/>
      <c r="F1" s="932" t="s">
        <v>573</v>
      </c>
      <c r="G1" s="932" t="s">
        <v>574</v>
      </c>
      <c r="H1" s="1057"/>
      <c r="I1" s="1057"/>
      <c r="J1" s="1057"/>
      <c r="K1" s="1057"/>
      <c r="L1" s="932" t="s">
        <v>575</v>
      </c>
      <c r="M1" s="932" t="s">
        <v>576</v>
      </c>
      <c r="N1" s="932" t="s">
        <v>577</v>
      </c>
      <c r="O1" s="1056" t="s">
        <v>401</v>
      </c>
      <c r="P1" s="1056"/>
      <c r="Q1" s="1056"/>
      <c r="R1" s="1054" t="s">
        <v>582</v>
      </c>
      <c r="S1" s="932" t="s">
        <v>578</v>
      </c>
      <c r="T1" s="1055" t="s">
        <v>0</v>
      </c>
      <c r="U1" s="1055" t="s">
        <v>204</v>
      </c>
      <c r="V1" s="1250" t="s">
        <v>1</v>
      </c>
      <c r="W1" s="1250" t="s">
        <v>674</v>
      </c>
      <c r="X1" s="1250" t="s">
        <v>675</v>
      </c>
      <c r="Y1" s="1250" t="s">
        <v>243</v>
      </c>
      <c r="Z1" s="1250" t="s">
        <v>2</v>
      </c>
      <c r="AA1" s="1250" t="s">
        <v>3</v>
      </c>
      <c r="AB1" s="1251"/>
      <c r="AC1" s="1251"/>
      <c r="AD1" s="1251"/>
      <c r="AE1" s="1251"/>
      <c r="AF1" s="1250" t="s">
        <v>244</v>
      </c>
      <c r="AG1" s="1261" t="s">
        <v>5</v>
      </c>
      <c r="AH1" s="1261"/>
      <c r="AI1" s="1261"/>
      <c r="AJ1" s="1262" t="s">
        <v>6</v>
      </c>
      <c r="AK1" s="1262"/>
      <c r="AL1" s="1262"/>
      <c r="AM1" s="1250" t="s">
        <v>712</v>
      </c>
      <c r="AN1" s="1263" t="s">
        <v>516</v>
      </c>
      <c r="AO1" s="1268" t="s">
        <v>7</v>
      </c>
      <c r="AP1" s="1265" t="s">
        <v>676</v>
      </c>
      <c r="AQ1" s="1265" t="s">
        <v>673</v>
      </c>
      <c r="AR1" s="1250" t="s">
        <v>8</v>
      </c>
      <c r="AS1" s="1250"/>
      <c r="AT1" s="1250" t="s">
        <v>9</v>
      </c>
      <c r="AU1" s="1250" t="s">
        <v>10</v>
      </c>
      <c r="AV1" s="1250" t="s">
        <v>20</v>
      </c>
      <c r="AW1" s="1250" t="s">
        <v>22</v>
      </c>
      <c r="AX1" s="1250" t="s">
        <v>23</v>
      </c>
      <c r="AY1" s="1250" t="s">
        <v>11</v>
      </c>
      <c r="AZ1" s="1250" t="s">
        <v>12</v>
      </c>
      <c r="BA1" s="1250" t="s">
        <v>13</v>
      </c>
    </row>
    <row r="2" spans="1:53" ht="15.95" customHeight="1" x14ac:dyDescent="0.25">
      <c r="A2" s="932"/>
      <c r="B2" s="1055"/>
      <c r="C2" s="1055"/>
      <c r="D2" s="932"/>
      <c r="E2" s="932"/>
      <c r="F2" s="932"/>
      <c r="G2" s="932" t="s">
        <v>14</v>
      </c>
      <c r="H2" s="932" t="s">
        <v>15</v>
      </c>
      <c r="I2" s="932" t="s">
        <v>16</v>
      </c>
      <c r="J2" s="932" t="s">
        <v>17</v>
      </c>
      <c r="K2" s="1057"/>
      <c r="L2" s="932"/>
      <c r="M2" s="932"/>
      <c r="N2" s="932"/>
      <c r="O2" s="1054" t="s">
        <v>579</v>
      </c>
      <c r="P2" s="1054" t="s">
        <v>580</v>
      </c>
      <c r="Q2" s="1054" t="s">
        <v>581</v>
      </c>
      <c r="R2" s="1054"/>
      <c r="S2" s="932"/>
      <c r="T2" s="1055"/>
      <c r="U2" s="1055"/>
      <c r="V2" s="1250"/>
      <c r="W2" s="1250"/>
      <c r="X2" s="1250"/>
      <c r="Y2" s="1250"/>
      <c r="Z2" s="1250"/>
      <c r="AA2" s="1250" t="s">
        <v>14</v>
      </c>
      <c r="AB2" s="1250" t="s">
        <v>15</v>
      </c>
      <c r="AC2" s="1250" t="s">
        <v>16</v>
      </c>
      <c r="AD2" s="1259" t="s">
        <v>17</v>
      </c>
      <c r="AE2" s="1251"/>
      <c r="AF2" s="1250"/>
      <c r="AG2" s="1261"/>
      <c r="AH2" s="1261"/>
      <c r="AI2" s="1261"/>
      <c r="AJ2" s="1262"/>
      <c r="AK2" s="1262"/>
      <c r="AL2" s="1262"/>
      <c r="AM2" s="1250"/>
      <c r="AN2" s="1263"/>
      <c r="AO2" s="1268"/>
      <c r="AP2" s="1266"/>
      <c r="AQ2" s="1266"/>
      <c r="AR2" s="1250"/>
      <c r="AS2" s="1250"/>
      <c r="AT2" s="1250"/>
      <c r="AU2" s="1250"/>
      <c r="AV2" s="1250"/>
      <c r="AW2" s="1250"/>
      <c r="AX2" s="1250"/>
      <c r="AY2" s="1250"/>
      <c r="AZ2" s="1250"/>
      <c r="BA2" s="1250"/>
    </row>
    <row r="3" spans="1:53" ht="27" customHeight="1" x14ac:dyDescent="0.25">
      <c r="A3" s="932"/>
      <c r="B3" s="1055"/>
      <c r="C3" s="1055"/>
      <c r="D3" s="932"/>
      <c r="E3" s="932"/>
      <c r="F3" s="932"/>
      <c r="G3" s="932"/>
      <c r="H3" s="932"/>
      <c r="I3" s="932"/>
      <c r="J3" s="932" t="s">
        <v>583</v>
      </c>
      <c r="K3" s="932" t="s">
        <v>19</v>
      </c>
      <c r="L3" s="932"/>
      <c r="M3" s="932"/>
      <c r="N3" s="932"/>
      <c r="O3" s="1054"/>
      <c r="P3" s="1054"/>
      <c r="Q3" s="1054"/>
      <c r="R3" s="1054"/>
      <c r="S3" s="932"/>
      <c r="T3" s="1055"/>
      <c r="U3" s="1055"/>
      <c r="V3" s="1250"/>
      <c r="W3" s="1250"/>
      <c r="X3" s="1250"/>
      <c r="Y3" s="1250"/>
      <c r="Z3" s="1250"/>
      <c r="AA3" s="1250"/>
      <c r="AB3" s="1250"/>
      <c r="AC3" s="1250"/>
      <c r="AD3" s="1250" t="s">
        <v>18</v>
      </c>
      <c r="AE3" s="1250" t="s">
        <v>19</v>
      </c>
      <c r="AF3" s="1250"/>
      <c r="AG3" s="1261"/>
      <c r="AH3" s="1261"/>
      <c r="AI3" s="1261"/>
      <c r="AJ3" s="1262"/>
      <c r="AK3" s="1262"/>
      <c r="AL3" s="1262"/>
      <c r="AM3" s="1250"/>
      <c r="AN3" s="1263"/>
      <c r="AO3" s="1268"/>
      <c r="AP3" s="1266"/>
      <c r="AQ3" s="1266"/>
      <c r="AR3" s="1250"/>
      <c r="AS3" s="1250"/>
      <c r="AT3" s="1250"/>
      <c r="AU3" s="1250"/>
      <c r="AV3" s="1250"/>
      <c r="AW3" s="1250"/>
      <c r="AX3" s="1250"/>
      <c r="AY3" s="1250"/>
      <c r="AZ3" s="1250"/>
      <c r="BA3" s="1250"/>
    </row>
    <row r="4" spans="1:53" ht="24" x14ac:dyDescent="0.25">
      <c r="A4" s="932"/>
      <c r="B4" s="1055"/>
      <c r="C4" s="1055"/>
      <c r="D4" s="932"/>
      <c r="E4" s="932"/>
      <c r="F4" s="932"/>
      <c r="G4" s="932"/>
      <c r="H4" s="932"/>
      <c r="I4" s="932"/>
      <c r="J4" s="932"/>
      <c r="K4" s="932"/>
      <c r="L4" s="932"/>
      <c r="M4" s="932"/>
      <c r="N4" s="932"/>
      <c r="O4" s="1054"/>
      <c r="P4" s="1054"/>
      <c r="Q4" s="1054"/>
      <c r="R4" s="1054"/>
      <c r="S4" s="932"/>
      <c r="T4" s="1055"/>
      <c r="U4" s="1055"/>
      <c r="V4" s="1250"/>
      <c r="W4" s="1250"/>
      <c r="X4" s="1250"/>
      <c r="Y4" s="1250"/>
      <c r="Z4" s="1250"/>
      <c r="AA4" s="1250"/>
      <c r="AB4" s="1250"/>
      <c r="AC4" s="1250"/>
      <c r="AD4" s="1250"/>
      <c r="AE4" s="1250"/>
      <c r="AF4" s="1260"/>
      <c r="AG4" s="732" t="s">
        <v>10</v>
      </c>
      <c r="AH4" s="732" t="s">
        <v>20</v>
      </c>
      <c r="AI4" s="732" t="s">
        <v>245</v>
      </c>
      <c r="AJ4" s="733" t="s">
        <v>22</v>
      </c>
      <c r="AK4" s="733" t="s">
        <v>23</v>
      </c>
      <c r="AL4" s="733" t="s">
        <v>246</v>
      </c>
      <c r="AM4" s="1260"/>
      <c r="AN4" s="1264"/>
      <c r="AO4" s="1269"/>
      <c r="AP4" s="1266"/>
      <c r="AQ4" s="1267"/>
      <c r="AR4" s="1250"/>
      <c r="AS4" s="1250"/>
      <c r="AT4" s="1250"/>
      <c r="AU4" s="1250"/>
      <c r="AV4" s="1250"/>
      <c r="AW4" s="1250"/>
      <c r="AX4" s="1250"/>
      <c r="AY4" s="1250"/>
      <c r="AZ4" s="1250"/>
      <c r="BA4" s="1250"/>
    </row>
    <row r="5" spans="1:53" ht="27.95" customHeight="1" x14ac:dyDescent="0.25">
      <c r="A5" s="935">
        <v>1</v>
      </c>
      <c r="B5" s="935" t="s">
        <v>25</v>
      </c>
      <c r="C5" s="935" t="s">
        <v>584</v>
      </c>
      <c r="D5" s="935" t="s">
        <v>585</v>
      </c>
      <c r="E5" s="935"/>
      <c r="F5" s="935" t="s">
        <v>586</v>
      </c>
      <c r="G5" s="935" t="s">
        <v>587</v>
      </c>
      <c r="H5" s="935" t="s">
        <v>588</v>
      </c>
      <c r="I5" s="935" t="s">
        <v>29</v>
      </c>
      <c r="J5" s="933">
        <v>0.6</v>
      </c>
      <c r="K5" s="935">
        <v>2017</v>
      </c>
      <c r="L5" s="933">
        <v>1</v>
      </c>
      <c r="M5" s="933">
        <v>1</v>
      </c>
      <c r="N5" s="933">
        <v>1</v>
      </c>
      <c r="O5" s="1030">
        <v>55</v>
      </c>
      <c r="P5" s="1030">
        <v>55</v>
      </c>
      <c r="Q5" s="934">
        <f>O5/P5</f>
        <v>1</v>
      </c>
      <c r="R5" s="934">
        <v>1</v>
      </c>
      <c r="S5" s="933">
        <v>1</v>
      </c>
      <c r="T5" s="1252" t="s">
        <v>25</v>
      </c>
      <c r="U5" s="1253" t="s">
        <v>27</v>
      </c>
      <c r="V5" s="1244" t="s">
        <v>26</v>
      </c>
      <c r="W5" s="1282">
        <v>0.06</v>
      </c>
      <c r="X5" s="1255">
        <v>0.02</v>
      </c>
      <c r="Y5" s="1254">
        <v>1</v>
      </c>
      <c r="Z5" s="1239" t="s">
        <v>240</v>
      </c>
      <c r="AA5" s="1239" t="s">
        <v>241</v>
      </c>
      <c r="AB5" s="1239" t="s">
        <v>420</v>
      </c>
      <c r="AC5" s="1240" t="s">
        <v>242</v>
      </c>
      <c r="AD5" s="1247">
        <v>3473</v>
      </c>
      <c r="AE5" s="1240">
        <v>2018</v>
      </c>
      <c r="AF5" s="1243">
        <v>3373</v>
      </c>
      <c r="AG5" s="1249">
        <v>767</v>
      </c>
      <c r="AH5" s="1244">
        <v>769</v>
      </c>
      <c r="AI5" s="1245">
        <f>AG5+AH5</f>
        <v>1536</v>
      </c>
      <c r="AJ5" s="1244">
        <v>615</v>
      </c>
      <c r="AK5" s="1244">
        <v>529</v>
      </c>
      <c r="AL5" s="1244">
        <f>AJ5+AK5</f>
        <v>1144</v>
      </c>
      <c r="AM5" s="1243">
        <f>AI5+AL5</f>
        <v>2680</v>
      </c>
      <c r="AN5" s="1246">
        <f>AF5</f>
        <v>3373</v>
      </c>
      <c r="AO5" s="1191">
        <v>1</v>
      </c>
      <c r="AP5" s="1176">
        <f>AO5*X5</f>
        <v>0.02</v>
      </c>
      <c r="AQ5" s="1176">
        <f>(AP5+AP9+AP13)</f>
        <v>0.06</v>
      </c>
      <c r="AR5" s="523">
        <v>1</v>
      </c>
      <c r="AS5" s="26" t="s">
        <v>235</v>
      </c>
      <c r="AT5" s="27">
        <v>25</v>
      </c>
      <c r="AU5" s="27">
        <v>25</v>
      </c>
      <c r="AV5" s="27" t="s">
        <v>227</v>
      </c>
      <c r="AW5" s="27" t="s">
        <v>227</v>
      </c>
      <c r="AX5" s="27" t="s">
        <v>227</v>
      </c>
      <c r="AY5" s="27" t="s">
        <v>405</v>
      </c>
      <c r="AZ5" s="27" t="s">
        <v>469</v>
      </c>
      <c r="BA5" s="1237" t="s">
        <v>190</v>
      </c>
    </row>
    <row r="6" spans="1:53" ht="25.5" x14ac:dyDescent="0.25">
      <c r="A6" s="935"/>
      <c r="B6" s="935"/>
      <c r="C6" s="935"/>
      <c r="D6" s="935"/>
      <c r="E6" s="935"/>
      <c r="F6" s="935"/>
      <c r="G6" s="935"/>
      <c r="H6" s="935"/>
      <c r="I6" s="935"/>
      <c r="J6" s="933"/>
      <c r="K6" s="935"/>
      <c r="L6" s="933"/>
      <c r="M6" s="933"/>
      <c r="N6" s="933"/>
      <c r="O6" s="1030"/>
      <c r="P6" s="1030"/>
      <c r="Q6" s="934"/>
      <c r="R6" s="934"/>
      <c r="S6" s="933"/>
      <c r="T6" s="1252"/>
      <c r="U6" s="1253"/>
      <c r="V6" s="1244"/>
      <c r="W6" s="1282"/>
      <c r="X6" s="1255"/>
      <c r="Y6" s="1238"/>
      <c r="Z6" s="1239"/>
      <c r="AA6" s="1239"/>
      <c r="AB6" s="1239"/>
      <c r="AC6" s="1240"/>
      <c r="AD6" s="1248"/>
      <c r="AE6" s="1240"/>
      <c r="AF6" s="1243"/>
      <c r="AG6" s="1249"/>
      <c r="AH6" s="1244"/>
      <c r="AI6" s="1245"/>
      <c r="AJ6" s="1244"/>
      <c r="AK6" s="1244"/>
      <c r="AL6" s="1244"/>
      <c r="AM6" s="1243"/>
      <c r="AN6" s="1246"/>
      <c r="AO6" s="1191"/>
      <c r="AP6" s="1178"/>
      <c r="AQ6" s="1178"/>
      <c r="AR6" s="523">
        <v>2</v>
      </c>
      <c r="AS6" s="26" t="s">
        <v>236</v>
      </c>
      <c r="AT6" s="27">
        <v>25</v>
      </c>
      <c r="AU6" s="28">
        <v>6.5</v>
      </c>
      <c r="AV6" s="28">
        <v>6.5</v>
      </c>
      <c r="AW6" s="28">
        <v>6.5</v>
      </c>
      <c r="AX6" s="28">
        <v>6.5</v>
      </c>
      <c r="AY6" s="27" t="s">
        <v>406</v>
      </c>
      <c r="AZ6" s="27" t="s">
        <v>469</v>
      </c>
      <c r="BA6" s="1237"/>
    </row>
    <row r="7" spans="1:53" ht="25.5" x14ac:dyDescent="0.25">
      <c r="A7" s="935"/>
      <c r="B7" s="935"/>
      <c r="C7" s="935"/>
      <c r="D7" s="935"/>
      <c r="E7" s="935"/>
      <c r="F7" s="935"/>
      <c r="G7" s="935"/>
      <c r="H7" s="935"/>
      <c r="I7" s="935"/>
      <c r="J7" s="933"/>
      <c r="K7" s="935"/>
      <c r="L7" s="933"/>
      <c r="M7" s="933"/>
      <c r="N7" s="933"/>
      <c r="O7" s="1030"/>
      <c r="P7" s="1030"/>
      <c r="Q7" s="934"/>
      <c r="R7" s="934"/>
      <c r="S7" s="933"/>
      <c r="T7" s="1252"/>
      <c r="U7" s="1253"/>
      <c r="V7" s="1244"/>
      <c r="W7" s="1282"/>
      <c r="X7" s="1255"/>
      <c r="Y7" s="1238"/>
      <c r="Z7" s="1239"/>
      <c r="AA7" s="1239"/>
      <c r="AB7" s="1239"/>
      <c r="AC7" s="1240"/>
      <c r="AD7" s="1248"/>
      <c r="AE7" s="1240"/>
      <c r="AF7" s="1243"/>
      <c r="AG7" s="1249"/>
      <c r="AH7" s="1244"/>
      <c r="AI7" s="1245"/>
      <c r="AJ7" s="1244"/>
      <c r="AK7" s="1244"/>
      <c r="AL7" s="1244"/>
      <c r="AM7" s="1243"/>
      <c r="AN7" s="1246"/>
      <c r="AO7" s="1191"/>
      <c r="AP7" s="1178"/>
      <c r="AQ7" s="1178"/>
      <c r="AR7" s="523">
        <v>3</v>
      </c>
      <c r="AS7" s="26" t="s">
        <v>228</v>
      </c>
      <c r="AT7" s="27">
        <v>25</v>
      </c>
      <c r="AU7" s="28">
        <v>6.5</v>
      </c>
      <c r="AV7" s="28">
        <v>6.5</v>
      </c>
      <c r="AW7" s="28">
        <v>6.5</v>
      </c>
      <c r="AX7" s="28">
        <v>6.5</v>
      </c>
      <c r="AY7" s="28" t="s">
        <v>408</v>
      </c>
      <c r="AZ7" s="28" t="s">
        <v>469</v>
      </c>
      <c r="BA7" s="1237"/>
    </row>
    <row r="8" spans="1:53" ht="25.5" x14ac:dyDescent="0.25">
      <c r="A8" s="935"/>
      <c r="B8" s="935"/>
      <c r="C8" s="935"/>
      <c r="D8" s="935"/>
      <c r="E8" s="935"/>
      <c r="F8" s="935"/>
      <c r="G8" s="935"/>
      <c r="H8" s="935"/>
      <c r="I8" s="935"/>
      <c r="J8" s="933"/>
      <c r="K8" s="935"/>
      <c r="L8" s="933"/>
      <c r="M8" s="933"/>
      <c r="N8" s="933"/>
      <c r="O8" s="1030"/>
      <c r="P8" s="1030"/>
      <c r="Q8" s="934"/>
      <c r="R8" s="934"/>
      <c r="S8" s="933"/>
      <c r="T8" s="1252"/>
      <c r="U8" s="1253"/>
      <c r="V8" s="1244"/>
      <c r="W8" s="1282"/>
      <c r="X8" s="1255"/>
      <c r="Y8" s="1238"/>
      <c r="Z8" s="1239"/>
      <c r="AA8" s="1239"/>
      <c r="AB8" s="1239"/>
      <c r="AC8" s="1240"/>
      <c r="AD8" s="1248"/>
      <c r="AE8" s="1240"/>
      <c r="AF8" s="1243"/>
      <c r="AG8" s="1249"/>
      <c r="AH8" s="1244"/>
      <c r="AI8" s="1245"/>
      <c r="AJ8" s="1244"/>
      <c r="AK8" s="1244"/>
      <c r="AL8" s="1244"/>
      <c r="AM8" s="1243"/>
      <c r="AN8" s="1246"/>
      <c r="AO8" s="1191"/>
      <c r="AP8" s="1177"/>
      <c r="AQ8" s="1178"/>
      <c r="AR8" s="523">
        <v>4</v>
      </c>
      <c r="AS8" s="26" t="s">
        <v>229</v>
      </c>
      <c r="AT8" s="27">
        <v>25</v>
      </c>
      <c r="AU8" s="28">
        <v>6.5</v>
      </c>
      <c r="AV8" s="28">
        <v>6.5</v>
      </c>
      <c r="AW8" s="28">
        <v>6.5</v>
      </c>
      <c r="AX8" s="28">
        <v>6.5</v>
      </c>
      <c r="AY8" s="28" t="s">
        <v>409</v>
      </c>
      <c r="AZ8" s="28" t="s">
        <v>469</v>
      </c>
      <c r="BA8" s="1237"/>
    </row>
    <row r="9" spans="1:53" ht="25.5" x14ac:dyDescent="0.25">
      <c r="A9" s="935"/>
      <c r="B9" s="935"/>
      <c r="C9" s="935"/>
      <c r="D9" s="935"/>
      <c r="E9" s="935"/>
      <c r="F9" s="935"/>
      <c r="G9" s="935"/>
      <c r="H9" s="935"/>
      <c r="I9" s="935"/>
      <c r="J9" s="933"/>
      <c r="K9" s="935"/>
      <c r="L9" s="933"/>
      <c r="M9" s="933"/>
      <c r="N9" s="933"/>
      <c r="O9" s="1030"/>
      <c r="P9" s="1030"/>
      <c r="Q9" s="934"/>
      <c r="R9" s="934"/>
      <c r="S9" s="933"/>
      <c r="T9" s="1252"/>
      <c r="U9" s="1253"/>
      <c r="V9" s="1244"/>
      <c r="W9" s="1282"/>
      <c r="X9" s="1255">
        <v>0.02</v>
      </c>
      <c r="Y9" s="1238">
        <v>2</v>
      </c>
      <c r="Z9" s="1239" t="s">
        <v>482</v>
      </c>
      <c r="AA9" s="1239" t="s">
        <v>444</v>
      </c>
      <c r="AB9" s="1239" t="s">
        <v>445</v>
      </c>
      <c r="AC9" s="1240" t="s">
        <v>446</v>
      </c>
      <c r="AD9" s="1241">
        <v>237814</v>
      </c>
      <c r="AE9" s="1240">
        <v>2018</v>
      </c>
      <c r="AF9" s="1243">
        <v>237814</v>
      </c>
      <c r="AG9" s="1249">
        <v>54880</v>
      </c>
      <c r="AH9" s="1244">
        <v>54560</v>
      </c>
      <c r="AI9" s="1245">
        <f>AG9+AH9</f>
        <v>109440</v>
      </c>
      <c r="AJ9" s="1244">
        <v>60800</v>
      </c>
      <c r="AK9" s="1244">
        <v>61903</v>
      </c>
      <c r="AL9" s="1244">
        <f>AJ9+AK9</f>
        <v>122703</v>
      </c>
      <c r="AM9" s="1243">
        <f>AI9+AL9</f>
        <v>232143</v>
      </c>
      <c r="AN9" s="1246">
        <f>AF9</f>
        <v>237814</v>
      </c>
      <c r="AO9" s="1191">
        <v>1</v>
      </c>
      <c r="AP9" s="1176">
        <f>AO9*X9</f>
        <v>0.02</v>
      </c>
      <c r="AQ9" s="1178"/>
      <c r="AR9" s="523">
        <v>5</v>
      </c>
      <c r="AS9" s="26" t="s">
        <v>237</v>
      </c>
      <c r="AT9" s="27">
        <v>25</v>
      </c>
      <c r="AU9" s="27">
        <v>25</v>
      </c>
      <c r="AV9" s="27" t="s">
        <v>227</v>
      </c>
      <c r="AW9" s="27" t="s">
        <v>227</v>
      </c>
      <c r="AX9" s="27" t="s">
        <v>227</v>
      </c>
      <c r="AY9" s="27" t="s">
        <v>405</v>
      </c>
      <c r="AZ9" s="27" t="s">
        <v>469</v>
      </c>
      <c r="BA9" s="1237"/>
    </row>
    <row r="10" spans="1:53" ht="25.5" x14ac:dyDescent="0.25">
      <c r="A10" s="935"/>
      <c r="B10" s="935"/>
      <c r="C10" s="935"/>
      <c r="D10" s="935"/>
      <c r="E10" s="935"/>
      <c r="F10" s="935"/>
      <c r="G10" s="935"/>
      <c r="H10" s="935"/>
      <c r="I10" s="935"/>
      <c r="J10" s="933"/>
      <c r="K10" s="935"/>
      <c r="L10" s="933"/>
      <c r="M10" s="933"/>
      <c r="N10" s="933"/>
      <c r="O10" s="1030"/>
      <c r="P10" s="1030"/>
      <c r="Q10" s="934"/>
      <c r="R10" s="934"/>
      <c r="S10" s="933"/>
      <c r="T10" s="1252"/>
      <c r="U10" s="1253"/>
      <c r="V10" s="1244"/>
      <c r="W10" s="1282"/>
      <c r="X10" s="1255"/>
      <c r="Y10" s="1238"/>
      <c r="Z10" s="1239"/>
      <c r="AA10" s="1239"/>
      <c r="AB10" s="1239"/>
      <c r="AC10" s="1240"/>
      <c r="AD10" s="1242"/>
      <c r="AE10" s="1240"/>
      <c r="AF10" s="1243"/>
      <c r="AG10" s="1249"/>
      <c r="AH10" s="1244"/>
      <c r="AI10" s="1245"/>
      <c r="AJ10" s="1244"/>
      <c r="AK10" s="1244"/>
      <c r="AL10" s="1244"/>
      <c r="AM10" s="1243"/>
      <c r="AN10" s="1246"/>
      <c r="AO10" s="1191"/>
      <c r="AP10" s="1178"/>
      <c r="AQ10" s="1178"/>
      <c r="AR10" s="523">
        <v>6</v>
      </c>
      <c r="AS10" s="26" t="s">
        <v>238</v>
      </c>
      <c r="AT10" s="27">
        <v>25</v>
      </c>
      <c r="AU10" s="27">
        <v>6.25</v>
      </c>
      <c r="AV10" s="27">
        <v>6.25</v>
      </c>
      <c r="AW10" s="27">
        <v>6.25</v>
      </c>
      <c r="AX10" s="27">
        <v>6.25</v>
      </c>
      <c r="AY10" s="27" t="s">
        <v>406</v>
      </c>
      <c r="AZ10" s="27" t="s">
        <v>469</v>
      </c>
      <c r="BA10" s="1237"/>
    </row>
    <row r="11" spans="1:53" ht="25.5" x14ac:dyDescent="0.25">
      <c r="A11" s="935"/>
      <c r="B11" s="935"/>
      <c r="C11" s="935"/>
      <c r="D11" s="935"/>
      <c r="E11" s="935"/>
      <c r="F11" s="935"/>
      <c r="G11" s="935"/>
      <c r="H11" s="935"/>
      <c r="I11" s="935"/>
      <c r="J11" s="933"/>
      <c r="K11" s="935"/>
      <c r="L11" s="933"/>
      <c r="M11" s="933"/>
      <c r="N11" s="933"/>
      <c r="O11" s="1030"/>
      <c r="P11" s="1030"/>
      <c r="Q11" s="934"/>
      <c r="R11" s="934"/>
      <c r="S11" s="933"/>
      <c r="T11" s="1252"/>
      <c r="U11" s="1253"/>
      <c r="V11" s="1244"/>
      <c r="W11" s="1282"/>
      <c r="X11" s="1255"/>
      <c r="Y11" s="1238"/>
      <c r="Z11" s="1239"/>
      <c r="AA11" s="1239"/>
      <c r="AB11" s="1239"/>
      <c r="AC11" s="1240"/>
      <c r="AD11" s="1242"/>
      <c r="AE11" s="1240"/>
      <c r="AF11" s="1243"/>
      <c r="AG11" s="1249"/>
      <c r="AH11" s="1244"/>
      <c r="AI11" s="1245"/>
      <c r="AJ11" s="1244"/>
      <c r="AK11" s="1244"/>
      <c r="AL11" s="1244"/>
      <c r="AM11" s="1243"/>
      <c r="AN11" s="1246"/>
      <c r="AO11" s="1191"/>
      <c r="AP11" s="1178"/>
      <c r="AQ11" s="1178"/>
      <c r="AR11" s="523">
        <v>7</v>
      </c>
      <c r="AS11" s="26" t="s">
        <v>230</v>
      </c>
      <c r="AT11" s="27">
        <v>25</v>
      </c>
      <c r="AU11" s="27">
        <v>6.25</v>
      </c>
      <c r="AV11" s="27">
        <v>6.25</v>
      </c>
      <c r="AW11" s="27">
        <v>6.25</v>
      </c>
      <c r="AX11" s="27">
        <v>6.25</v>
      </c>
      <c r="AY11" s="27" t="s">
        <v>408</v>
      </c>
      <c r="AZ11" s="27" t="s">
        <v>469</v>
      </c>
      <c r="BA11" s="1237"/>
    </row>
    <row r="12" spans="1:53" ht="25.5" x14ac:dyDescent="0.25">
      <c r="A12" s="935"/>
      <c r="B12" s="935"/>
      <c r="C12" s="935"/>
      <c r="D12" s="935"/>
      <c r="E12" s="935"/>
      <c r="F12" s="935"/>
      <c r="G12" s="935"/>
      <c r="H12" s="935"/>
      <c r="I12" s="935"/>
      <c r="J12" s="933"/>
      <c r="K12" s="935"/>
      <c r="L12" s="933"/>
      <c r="M12" s="933"/>
      <c r="N12" s="933"/>
      <c r="O12" s="1030"/>
      <c r="P12" s="1030"/>
      <c r="Q12" s="934"/>
      <c r="R12" s="934"/>
      <c r="S12" s="933"/>
      <c r="T12" s="1252"/>
      <c r="U12" s="1253"/>
      <c r="V12" s="1244"/>
      <c r="W12" s="1282"/>
      <c r="X12" s="1255"/>
      <c r="Y12" s="1238"/>
      <c r="Z12" s="1239"/>
      <c r="AA12" s="1239"/>
      <c r="AB12" s="1239"/>
      <c r="AC12" s="1240"/>
      <c r="AD12" s="1242"/>
      <c r="AE12" s="1240"/>
      <c r="AF12" s="1243"/>
      <c r="AG12" s="1249"/>
      <c r="AH12" s="1244"/>
      <c r="AI12" s="1245"/>
      <c r="AJ12" s="1244"/>
      <c r="AK12" s="1244"/>
      <c r="AL12" s="1244"/>
      <c r="AM12" s="1243"/>
      <c r="AN12" s="1246"/>
      <c r="AO12" s="1191"/>
      <c r="AP12" s="1177"/>
      <c r="AQ12" s="1178"/>
      <c r="AR12" s="523">
        <v>8</v>
      </c>
      <c r="AS12" s="26" t="s">
        <v>231</v>
      </c>
      <c r="AT12" s="27">
        <v>25</v>
      </c>
      <c r="AU12" s="27">
        <v>6.25</v>
      </c>
      <c r="AV12" s="27">
        <v>6.25</v>
      </c>
      <c r="AW12" s="27">
        <v>6.25</v>
      </c>
      <c r="AX12" s="27">
        <v>6.25</v>
      </c>
      <c r="AY12" s="27" t="s">
        <v>409</v>
      </c>
      <c r="AZ12" s="27" t="s">
        <v>469</v>
      </c>
      <c r="BA12" s="1237"/>
    </row>
    <row r="13" spans="1:53" ht="25.5" x14ac:dyDescent="0.25">
      <c r="A13" s="935"/>
      <c r="B13" s="935"/>
      <c r="C13" s="935"/>
      <c r="D13" s="935"/>
      <c r="E13" s="935"/>
      <c r="F13" s="935"/>
      <c r="G13" s="935"/>
      <c r="H13" s="935"/>
      <c r="I13" s="935"/>
      <c r="J13" s="933"/>
      <c r="K13" s="935"/>
      <c r="L13" s="933"/>
      <c r="M13" s="933"/>
      <c r="N13" s="933"/>
      <c r="O13" s="1030"/>
      <c r="P13" s="1030"/>
      <c r="Q13" s="934"/>
      <c r="R13" s="934"/>
      <c r="S13" s="933"/>
      <c r="T13" s="1252"/>
      <c r="U13" s="1253"/>
      <c r="V13" s="1244"/>
      <c r="W13" s="1282"/>
      <c r="X13" s="1255">
        <v>0.02</v>
      </c>
      <c r="Y13" s="1238">
        <v>3</v>
      </c>
      <c r="Z13" s="1239" t="s">
        <v>447</v>
      </c>
      <c r="AA13" s="1239" t="s">
        <v>448</v>
      </c>
      <c r="AB13" s="1239" t="s">
        <v>402</v>
      </c>
      <c r="AC13" s="1240" t="s">
        <v>449</v>
      </c>
      <c r="AD13" s="1256">
        <v>2646</v>
      </c>
      <c r="AE13" s="1240">
        <v>2018</v>
      </c>
      <c r="AF13" s="1243">
        <v>2441</v>
      </c>
      <c r="AG13" s="1249">
        <v>505.5</v>
      </c>
      <c r="AH13" s="1244">
        <v>628</v>
      </c>
      <c r="AI13" s="1245">
        <f>AG13+AH13</f>
        <v>1133.5</v>
      </c>
      <c r="AJ13" s="1244">
        <v>569.5</v>
      </c>
      <c r="AK13" s="1244">
        <v>596</v>
      </c>
      <c r="AL13" s="1244">
        <f>AJ13+AK13</f>
        <v>1165.5</v>
      </c>
      <c r="AM13" s="1243">
        <f>AI13+AL13</f>
        <v>2299</v>
      </c>
      <c r="AN13" s="1246">
        <f>AF13</f>
        <v>2441</v>
      </c>
      <c r="AO13" s="1191">
        <v>1</v>
      </c>
      <c r="AP13" s="1176">
        <f>AO13*X13</f>
        <v>0.02</v>
      </c>
      <c r="AQ13" s="1178"/>
      <c r="AR13" s="523">
        <v>9</v>
      </c>
      <c r="AS13" s="26" t="s">
        <v>239</v>
      </c>
      <c r="AT13" s="27">
        <v>25</v>
      </c>
      <c r="AU13" s="27">
        <v>25</v>
      </c>
      <c r="AV13" s="27" t="s">
        <v>227</v>
      </c>
      <c r="AW13" s="27" t="s">
        <v>227</v>
      </c>
      <c r="AX13" s="27" t="s">
        <v>227</v>
      </c>
      <c r="AY13" s="27" t="s">
        <v>405</v>
      </c>
      <c r="AZ13" s="27" t="s">
        <v>469</v>
      </c>
      <c r="BA13" s="1237"/>
    </row>
    <row r="14" spans="1:53" ht="25.5" x14ac:dyDescent="0.25">
      <c r="A14" s="935"/>
      <c r="B14" s="935"/>
      <c r="C14" s="935"/>
      <c r="D14" s="935"/>
      <c r="E14" s="935"/>
      <c r="F14" s="935"/>
      <c r="G14" s="935"/>
      <c r="H14" s="935"/>
      <c r="I14" s="935"/>
      <c r="J14" s="933"/>
      <c r="K14" s="935"/>
      <c r="L14" s="933"/>
      <c r="M14" s="933"/>
      <c r="N14" s="933"/>
      <c r="O14" s="1030"/>
      <c r="P14" s="1030"/>
      <c r="Q14" s="934"/>
      <c r="R14" s="934"/>
      <c r="S14" s="933"/>
      <c r="T14" s="1252"/>
      <c r="U14" s="1253"/>
      <c r="V14" s="1244"/>
      <c r="W14" s="1282"/>
      <c r="X14" s="1255"/>
      <c r="Y14" s="1238"/>
      <c r="Z14" s="1239"/>
      <c r="AA14" s="1239"/>
      <c r="AB14" s="1239"/>
      <c r="AC14" s="1240"/>
      <c r="AD14" s="1249"/>
      <c r="AE14" s="1240"/>
      <c r="AF14" s="1243"/>
      <c r="AG14" s="1249"/>
      <c r="AH14" s="1244"/>
      <c r="AI14" s="1245"/>
      <c r="AJ14" s="1244"/>
      <c r="AK14" s="1244"/>
      <c r="AL14" s="1244"/>
      <c r="AM14" s="1243"/>
      <c r="AN14" s="1246"/>
      <c r="AO14" s="1191"/>
      <c r="AP14" s="1178"/>
      <c r="AQ14" s="1178"/>
      <c r="AR14" s="523">
        <v>10</v>
      </c>
      <c r="AS14" s="26" t="s">
        <v>232</v>
      </c>
      <c r="AT14" s="27">
        <v>25</v>
      </c>
      <c r="AU14" s="27">
        <v>6.25</v>
      </c>
      <c r="AV14" s="27">
        <v>6.25</v>
      </c>
      <c r="AW14" s="27">
        <v>6.25</v>
      </c>
      <c r="AX14" s="27">
        <v>6.25</v>
      </c>
      <c r="AY14" s="27" t="s">
        <v>407</v>
      </c>
      <c r="AZ14" s="27" t="s">
        <v>469</v>
      </c>
      <c r="BA14" s="1237"/>
    </row>
    <row r="15" spans="1:53" ht="25.5" x14ac:dyDescent="0.25">
      <c r="A15" s="935"/>
      <c r="B15" s="935"/>
      <c r="C15" s="935"/>
      <c r="D15" s="935"/>
      <c r="E15" s="935"/>
      <c r="F15" s="935"/>
      <c r="G15" s="935"/>
      <c r="H15" s="935"/>
      <c r="I15" s="935"/>
      <c r="J15" s="933"/>
      <c r="K15" s="935"/>
      <c r="L15" s="933"/>
      <c r="M15" s="933"/>
      <c r="N15" s="933"/>
      <c r="O15" s="1030"/>
      <c r="P15" s="1030"/>
      <c r="Q15" s="934"/>
      <c r="R15" s="934"/>
      <c r="S15" s="933"/>
      <c r="T15" s="1252"/>
      <c r="U15" s="1253"/>
      <c r="V15" s="1244"/>
      <c r="W15" s="1282"/>
      <c r="X15" s="1255"/>
      <c r="Y15" s="1238"/>
      <c r="Z15" s="1239"/>
      <c r="AA15" s="1239"/>
      <c r="AB15" s="1239"/>
      <c r="AC15" s="1240"/>
      <c r="AD15" s="1249"/>
      <c r="AE15" s="1240"/>
      <c r="AF15" s="1243"/>
      <c r="AG15" s="1249"/>
      <c r="AH15" s="1244"/>
      <c r="AI15" s="1245"/>
      <c r="AJ15" s="1244"/>
      <c r="AK15" s="1244"/>
      <c r="AL15" s="1244"/>
      <c r="AM15" s="1243"/>
      <c r="AN15" s="1246"/>
      <c r="AO15" s="1191"/>
      <c r="AP15" s="1178"/>
      <c r="AQ15" s="1178"/>
      <c r="AR15" s="523">
        <v>11</v>
      </c>
      <c r="AS15" s="26" t="s">
        <v>233</v>
      </c>
      <c r="AT15" s="27">
        <v>25</v>
      </c>
      <c r="AU15" s="27">
        <v>6.25</v>
      </c>
      <c r="AV15" s="27">
        <v>6.25</v>
      </c>
      <c r="AW15" s="27">
        <v>6.25</v>
      </c>
      <c r="AX15" s="27">
        <v>6.25</v>
      </c>
      <c r="AY15" s="27" t="s">
        <v>408</v>
      </c>
      <c r="AZ15" s="27" t="s">
        <v>469</v>
      </c>
      <c r="BA15" s="1237"/>
    </row>
    <row r="16" spans="1:53" ht="25.5" x14ac:dyDescent="0.25">
      <c r="A16" s="935"/>
      <c r="B16" s="935"/>
      <c r="C16" s="935"/>
      <c r="D16" s="935"/>
      <c r="E16" s="935"/>
      <c r="F16" s="935"/>
      <c r="G16" s="935"/>
      <c r="H16" s="935"/>
      <c r="I16" s="935"/>
      <c r="J16" s="933"/>
      <c r="K16" s="935"/>
      <c r="L16" s="933"/>
      <c r="M16" s="933"/>
      <c r="N16" s="933"/>
      <c r="O16" s="1030"/>
      <c r="P16" s="1030"/>
      <c r="Q16" s="934"/>
      <c r="R16" s="934"/>
      <c r="S16" s="933"/>
      <c r="T16" s="1252"/>
      <c r="U16" s="1253"/>
      <c r="V16" s="1244"/>
      <c r="W16" s="1282"/>
      <c r="X16" s="1255"/>
      <c r="Y16" s="1238"/>
      <c r="Z16" s="1239"/>
      <c r="AA16" s="1239"/>
      <c r="AB16" s="1239"/>
      <c r="AC16" s="1240"/>
      <c r="AD16" s="1249"/>
      <c r="AE16" s="1240"/>
      <c r="AF16" s="1243"/>
      <c r="AG16" s="1249"/>
      <c r="AH16" s="1244"/>
      <c r="AI16" s="1245"/>
      <c r="AJ16" s="1244"/>
      <c r="AK16" s="1244"/>
      <c r="AL16" s="1244"/>
      <c r="AM16" s="1243"/>
      <c r="AN16" s="1246"/>
      <c r="AO16" s="1191"/>
      <c r="AP16" s="1177"/>
      <c r="AQ16" s="1177"/>
      <c r="AR16" s="523">
        <v>12</v>
      </c>
      <c r="AS16" s="26" t="s">
        <v>234</v>
      </c>
      <c r="AT16" s="27">
        <v>25</v>
      </c>
      <c r="AU16" s="27">
        <v>6.25</v>
      </c>
      <c r="AV16" s="27">
        <v>6.25</v>
      </c>
      <c r="AW16" s="27">
        <v>6.25</v>
      </c>
      <c r="AX16" s="27">
        <v>6.25</v>
      </c>
      <c r="AY16" s="27" t="s">
        <v>409</v>
      </c>
      <c r="AZ16" s="27" t="s">
        <v>469</v>
      </c>
      <c r="BA16" s="1237"/>
    </row>
    <row r="17" spans="1:53" ht="26.1" customHeight="1" x14ac:dyDescent="0.25">
      <c r="A17" s="935">
        <v>2</v>
      </c>
      <c r="B17" s="935" t="s">
        <v>589</v>
      </c>
      <c r="C17" s="935" t="s">
        <v>584</v>
      </c>
      <c r="D17" s="1034" t="s">
        <v>590</v>
      </c>
      <c r="E17" s="1034"/>
      <c r="F17" s="936" t="s">
        <v>652</v>
      </c>
      <c r="G17" s="936" t="s">
        <v>653</v>
      </c>
      <c r="H17" s="936" t="s">
        <v>654</v>
      </c>
      <c r="I17" s="936" t="s">
        <v>29</v>
      </c>
      <c r="J17" s="934">
        <v>0.03</v>
      </c>
      <c r="K17" s="935">
        <v>2018</v>
      </c>
      <c r="L17" s="934">
        <v>0.03</v>
      </c>
      <c r="M17" s="934">
        <v>0.03</v>
      </c>
      <c r="N17" s="934">
        <v>0.03</v>
      </c>
      <c r="O17" s="1053">
        <v>697</v>
      </c>
      <c r="P17" s="1053">
        <v>1467</v>
      </c>
      <c r="Q17" s="1045">
        <f>O17/P17</f>
        <v>0.47511929107021134</v>
      </c>
      <c r="R17" s="934">
        <v>1</v>
      </c>
      <c r="S17" s="934">
        <v>0.03</v>
      </c>
      <c r="T17" s="1252"/>
      <c r="U17" s="1233" t="s">
        <v>37</v>
      </c>
      <c r="V17" s="1123" t="s">
        <v>26</v>
      </c>
      <c r="W17" s="1283">
        <v>0.27</v>
      </c>
      <c r="X17" s="1236">
        <v>0.03</v>
      </c>
      <c r="Y17" s="1208">
        <v>4</v>
      </c>
      <c r="Z17" s="1120" t="s">
        <v>423</v>
      </c>
      <c r="AA17" s="1120" t="s">
        <v>410</v>
      </c>
      <c r="AB17" s="1120" t="s">
        <v>424</v>
      </c>
      <c r="AC17" s="1120" t="s">
        <v>28</v>
      </c>
      <c r="AD17" s="1234" t="s">
        <v>450</v>
      </c>
      <c r="AE17" s="1134">
        <v>2018</v>
      </c>
      <c r="AF17" s="1229">
        <v>3</v>
      </c>
      <c r="AG17" s="1225">
        <v>1.4085297418630751</v>
      </c>
      <c r="AH17" s="1225">
        <v>1.3454545454545455</v>
      </c>
      <c r="AI17" s="1225">
        <v>1.3782051282051282</v>
      </c>
      <c r="AJ17" s="1229">
        <v>1.6088709677419355</v>
      </c>
      <c r="AK17" s="1229">
        <v>1.3525741029641185</v>
      </c>
      <c r="AL17" s="1225">
        <v>1.6088709677419355</v>
      </c>
      <c r="AM17" s="1310" t="s">
        <v>713</v>
      </c>
      <c r="AN17" s="1212">
        <v>3</v>
      </c>
      <c r="AO17" s="1152">
        <v>1</v>
      </c>
      <c r="AP17" s="1176">
        <f>AO17*X17</f>
        <v>0.03</v>
      </c>
      <c r="AQ17" s="1286">
        <f>SUM(AP17:AP38)</f>
        <v>0.22897739683694179</v>
      </c>
      <c r="AR17" s="48">
        <v>13</v>
      </c>
      <c r="AS17" s="60" t="s">
        <v>247</v>
      </c>
      <c r="AT17" s="49">
        <v>0.35</v>
      </c>
      <c r="AU17" s="50">
        <v>8.7499999999999994E-2</v>
      </c>
      <c r="AV17" s="50">
        <v>8.7499999999999994E-2</v>
      </c>
      <c r="AW17" s="50">
        <v>8.7499999999999994E-2</v>
      </c>
      <c r="AX17" s="50">
        <v>8.7499999999999994E-2</v>
      </c>
      <c r="AY17" s="51" t="s">
        <v>40</v>
      </c>
      <c r="AZ17" s="1228" t="s">
        <v>41</v>
      </c>
      <c r="BA17" s="1228" t="s">
        <v>39</v>
      </c>
    </row>
    <row r="18" spans="1:53" ht="24" x14ac:dyDescent="0.25">
      <c r="A18" s="935"/>
      <c r="B18" s="935"/>
      <c r="C18" s="935"/>
      <c r="D18" s="1034"/>
      <c r="E18" s="1034"/>
      <c r="F18" s="937"/>
      <c r="G18" s="937"/>
      <c r="H18" s="937"/>
      <c r="I18" s="937"/>
      <c r="J18" s="934"/>
      <c r="K18" s="935"/>
      <c r="L18" s="934"/>
      <c r="M18" s="934"/>
      <c r="N18" s="934"/>
      <c r="O18" s="1053"/>
      <c r="P18" s="1053"/>
      <c r="Q18" s="1045"/>
      <c r="R18" s="934"/>
      <c r="S18" s="934"/>
      <c r="T18" s="1252"/>
      <c r="U18" s="1233"/>
      <c r="V18" s="1123"/>
      <c r="W18" s="1283"/>
      <c r="X18" s="1236"/>
      <c r="Y18" s="1208"/>
      <c r="Z18" s="1120"/>
      <c r="AA18" s="1120"/>
      <c r="AB18" s="1120"/>
      <c r="AC18" s="1120"/>
      <c r="AD18" s="1235"/>
      <c r="AE18" s="1134"/>
      <c r="AF18" s="1229"/>
      <c r="AG18" s="1225"/>
      <c r="AH18" s="1225"/>
      <c r="AI18" s="1225"/>
      <c r="AJ18" s="1229"/>
      <c r="AK18" s="1229"/>
      <c r="AL18" s="1225"/>
      <c r="AM18" s="1229"/>
      <c r="AN18" s="1212"/>
      <c r="AO18" s="1226"/>
      <c r="AP18" s="1178"/>
      <c r="AQ18" s="1286"/>
      <c r="AR18" s="48">
        <v>14</v>
      </c>
      <c r="AS18" s="60" t="s">
        <v>248</v>
      </c>
      <c r="AT18" s="49">
        <v>0.35</v>
      </c>
      <c r="AU18" s="50">
        <v>8.7499999999999994E-2</v>
      </c>
      <c r="AV18" s="50">
        <v>8.7499999999999994E-2</v>
      </c>
      <c r="AW18" s="50">
        <v>8.7499999999999994E-2</v>
      </c>
      <c r="AX18" s="50">
        <v>8.7499999999999994E-2</v>
      </c>
      <c r="AY18" s="51" t="s">
        <v>38</v>
      </c>
      <c r="AZ18" s="1228"/>
      <c r="BA18" s="1228"/>
    </row>
    <row r="19" spans="1:53" ht="24" x14ac:dyDescent="0.25">
      <c r="A19" s="935"/>
      <c r="B19" s="935"/>
      <c r="C19" s="935"/>
      <c r="D19" s="1034"/>
      <c r="E19" s="1034"/>
      <c r="F19" s="938"/>
      <c r="G19" s="938"/>
      <c r="H19" s="938"/>
      <c r="I19" s="938"/>
      <c r="J19" s="934"/>
      <c r="K19" s="935"/>
      <c r="L19" s="934"/>
      <c r="M19" s="934"/>
      <c r="N19" s="934"/>
      <c r="O19" s="1053"/>
      <c r="P19" s="1053"/>
      <c r="Q19" s="1045"/>
      <c r="R19" s="934"/>
      <c r="S19" s="934"/>
      <c r="T19" s="1252"/>
      <c r="U19" s="1233"/>
      <c r="V19" s="1123"/>
      <c r="W19" s="1283"/>
      <c r="X19" s="1236"/>
      <c r="Y19" s="1208"/>
      <c r="Z19" s="1120"/>
      <c r="AA19" s="1120"/>
      <c r="AB19" s="1120"/>
      <c r="AC19" s="1120"/>
      <c r="AD19" s="1235"/>
      <c r="AE19" s="1134"/>
      <c r="AF19" s="1229"/>
      <c r="AG19" s="1225"/>
      <c r="AH19" s="1225"/>
      <c r="AI19" s="1225"/>
      <c r="AJ19" s="1229"/>
      <c r="AK19" s="1229"/>
      <c r="AL19" s="1225"/>
      <c r="AM19" s="1229"/>
      <c r="AN19" s="1212"/>
      <c r="AO19" s="1226"/>
      <c r="AP19" s="1177"/>
      <c r="AQ19" s="1286"/>
      <c r="AR19" s="48">
        <v>15</v>
      </c>
      <c r="AS19" s="60" t="s">
        <v>249</v>
      </c>
      <c r="AT19" s="49">
        <v>0.3</v>
      </c>
      <c r="AU19" s="157">
        <v>7.4999999999999997E-2</v>
      </c>
      <c r="AV19" s="157">
        <v>7.4999999999999997E-2</v>
      </c>
      <c r="AW19" s="157">
        <v>7.4999999999999997E-2</v>
      </c>
      <c r="AX19" s="157">
        <v>7.4999999999999997E-2</v>
      </c>
      <c r="AY19" s="51" t="s">
        <v>38</v>
      </c>
      <c r="AZ19" s="1228"/>
      <c r="BA19" s="1228"/>
    </row>
    <row r="20" spans="1:53" ht="26.1" customHeight="1" x14ac:dyDescent="0.25">
      <c r="A20" s="935">
        <v>3</v>
      </c>
      <c r="B20" s="935"/>
      <c r="C20" s="935"/>
      <c r="D20" s="1034"/>
      <c r="E20" s="1034"/>
      <c r="F20" s="936" t="s">
        <v>655</v>
      </c>
      <c r="G20" s="936" t="s">
        <v>656</v>
      </c>
      <c r="H20" s="936" t="s">
        <v>657</v>
      </c>
      <c r="I20" s="936" t="s">
        <v>29</v>
      </c>
      <c r="J20" s="940">
        <f>3233/12899</f>
        <v>0.25063958446391194</v>
      </c>
      <c r="K20" s="936">
        <v>2018</v>
      </c>
      <c r="L20" s="939">
        <v>0.27100000000000002</v>
      </c>
      <c r="M20" s="939">
        <v>0.251</v>
      </c>
      <c r="N20" s="939">
        <v>0.26100000000000001</v>
      </c>
      <c r="O20" s="936">
        <v>3370</v>
      </c>
      <c r="P20" s="936">
        <v>12899</v>
      </c>
      <c r="Q20" s="940">
        <f>O20/P20</f>
        <v>0.26126056283432825</v>
      </c>
      <c r="R20" s="939">
        <v>1</v>
      </c>
      <c r="S20" s="936">
        <v>27.1</v>
      </c>
      <c r="T20" s="1252"/>
      <c r="U20" s="1233"/>
      <c r="V20" s="1123"/>
      <c r="W20" s="1283"/>
      <c r="X20" s="1236">
        <v>0.04</v>
      </c>
      <c r="Y20" s="1208">
        <v>5</v>
      </c>
      <c r="Z20" s="1231" t="s">
        <v>555</v>
      </c>
      <c r="AA20" s="1232" t="s">
        <v>250</v>
      </c>
      <c r="AB20" s="1232" t="s">
        <v>252</v>
      </c>
      <c r="AC20" s="1232" t="s">
        <v>72</v>
      </c>
      <c r="AD20" s="1219" t="s">
        <v>570</v>
      </c>
      <c r="AE20" s="1224">
        <v>2018</v>
      </c>
      <c r="AF20" s="1218" t="s">
        <v>678</v>
      </c>
      <c r="AG20" s="1214">
        <v>7.031000319590924E-4</v>
      </c>
      <c r="AH20" s="1214">
        <v>4.7682965803771175E-2</v>
      </c>
      <c r="AI20" s="1214">
        <v>4.8386065835730269E-2</v>
      </c>
      <c r="AJ20" s="1217">
        <v>5.8932566315116654E-2</v>
      </c>
      <c r="AK20" s="1217">
        <v>4.2122083732821988E-2</v>
      </c>
      <c r="AL20" s="1217">
        <v>0.10105465004793864</v>
      </c>
      <c r="AM20" s="1214" t="s">
        <v>714</v>
      </c>
      <c r="AN20" s="1218">
        <v>0.05</v>
      </c>
      <c r="AO20" s="1230">
        <v>1</v>
      </c>
      <c r="AP20" s="1279">
        <f>AO20*X20</f>
        <v>0.04</v>
      </c>
      <c r="AQ20" s="1286"/>
      <c r="AR20" s="48">
        <v>16</v>
      </c>
      <c r="AS20" s="52" t="s">
        <v>262</v>
      </c>
      <c r="AT20" s="49">
        <v>0.5</v>
      </c>
      <c r="AU20" s="157">
        <v>0.125</v>
      </c>
      <c r="AV20" s="157">
        <v>0.125</v>
      </c>
      <c r="AW20" s="157">
        <v>0.125</v>
      </c>
      <c r="AX20" s="157">
        <v>0.125</v>
      </c>
      <c r="AY20" s="51"/>
      <c r="AZ20" s="51"/>
      <c r="BA20" s="51"/>
    </row>
    <row r="21" spans="1:53" ht="26.1" customHeight="1" x14ac:dyDescent="0.25">
      <c r="A21" s="935"/>
      <c r="B21" s="935"/>
      <c r="C21" s="935"/>
      <c r="D21" s="1034"/>
      <c r="E21" s="1034"/>
      <c r="F21" s="937"/>
      <c r="G21" s="937"/>
      <c r="H21" s="937"/>
      <c r="I21" s="937"/>
      <c r="J21" s="941"/>
      <c r="K21" s="937"/>
      <c r="L21" s="937"/>
      <c r="M21" s="937"/>
      <c r="N21" s="937"/>
      <c r="O21" s="937"/>
      <c r="P21" s="937"/>
      <c r="Q21" s="941"/>
      <c r="R21" s="943"/>
      <c r="S21" s="937"/>
      <c r="T21" s="1252"/>
      <c r="U21" s="1233"/>
      <c r="V21" s="1123"/>
      <c r="W21" s="1283"/>
      <c r="X21" s="1236"/>
      <c r="Y21" s="1208"/>
      <c r="Z21" s="1231"/>
      <c r="AA21" s="1232"/>
      <c r="AB21" s="1232"/>
      <c r="AC21" s="1232"/>
      <c r="AD21" s="1219"/>
      <c r="AE21" s="1224"/>
      <c r="AF21" s="1218"/>
      <c r="AG21" s="1214"/>
      <c r="AH21" s="1214"/>
      <c r="AI21" s="1214"/>
      <c r="AJ21" s="1217"/>
      <c r="AK21" s="1217"/>
      <c r="AL21" s="1217"/>
      <c r="AM21" s="1214"/>
      <c r="AN21" s="1218"/>
      <c r="AO21" s="1230"/>
      <c r="AP21" s="1281"/>
      <c r="AQ21" s="1286"/>
      <c r="AR21" s="48">
        <v>17</v>
      </c>
      <c r="AS21" s="52" t="s">
        <v>263</v>
      </c>
      <c r="AT21" s="49">
        <v>0.5</v>
      </c>
      <c r="AU21" s="157">
        <v>0.125</v>
      </c>
      <c r="AV21" s="157">
        <v>0.125</v>
      </c>
      <c r="AW21" s="157">
        <v>0.125</v>
      </c>
      <c r="AX21" s="157">
        <v>0.125</v>
      </c>
      <c r="AY21" s="51"/>
      <c r="AZ21" s="51"/>
      <c r="BA21" s="51"/>
    </row>
    <row r="22" spans="1:53" ht="72" x14ac:dyDescent="0.25">
      <c r="A22" s="935"/>
      <c r="B22" s="935"/>
      <c r="C22" s="935"/>
      <c r="D22" s="1034"/>
      <c r="E22" s="1034"/>
      <c r="F22" s="937"/>
      <c r="G22" s="937"/>
      <c r="H22" s="937"/>
      <c r="I22" s="937"/>
      <c r="J22" s="941"/>
      <c r="K22" s="937"/>
      <c r="L22" s="937"/>
      <c r="M22" s="937"/>
      <c r="N22" s="937"/>
      <c r="O22" s="937"/>
      <c r="P22" s="937"/>
      <c r="Q22" s="941"/>
      <c r="R22" s="943"/>
      <c r="S22" s="937"/>
      <c r="T22" s="1252"/>
      <c r="U22" s="1233"/>
      <c r="V22" s="1123"/>
      <c r="W22" s="1283"/>
      <c r="X22" s="1236">
        <v>0.03</v>
      </c>
      <c r="Y22" s="1208">
        <v>6</v>
      </c>
      <c r="Z22" s="1231" t="s">
        <v>254</v>
      </c>
      <c r="AA22" s="1232" t="s">
        <v>251</v>
      </c>
      <c r="AB22" s="1232" t="s">
        <v>255</v>
      </c>
      <c r="AC22" s="1232" t="s">
        <v>72</v>
      </c>
      <c r="AD22" s="1219" t="s">
        <v>425</v>
      </c>
      <c r="AE22" s="1224">
        <v>2018</v>
      </c>
      <c r="AF22" s="1214" t="s">
        <v>679</v>
      </c>
      <c r="AG22" s="1215">
        <v>2.7E-2</v>
      </c>
      <c r="AH22" s="1215">
        <v>1.0999999999999999E-2</v>
      </c>
      <c r="AI22" s="1215">
        <v>3.7999999999999999E-2</v>
      </c>
      <c r="AJ22" s="1215">
        <v>2.5999999999999999E-2</v>
      </c>
      <c r="AK22" s="1215">
        <v>2.5999999999999999E-2</v>
      </c>
      <c r="AL22" s="1215">
        <v>5.1999999999999998E-2</v>
      </c>
      <c r="AM22" s="1214" t="s">
        <v>738</v>
      </c>
      <c r="AN22" s="1217">
        <v>5.5E-2</v>
      </c>
      <c r="AO22" s="1227">
        <v>1</v>
      </c>
      <c r="AP22" s="1279">
        <f>AO22*X22</f>
        <v>0.03</v>
      </c>
      <c r="AQ22" s="1286"/>
      <c r="AR22" s="48">
        <v>18</v>
      </c>
      <c r="AS22" s="60" t="s">
        <v>260</v>
      </c>
      <c r="AT22" s="49">
        <v>0.5</v>
      </c>
      <c r="AU22" s="157">
        <v>0.125</v>
      </c>
      <c r="AV22" s="157">
        <v>0.125</v>
      </c>
      <c r="AW22" s="157">
        <v>0.125</v>
      </c>
      <c r="AX22" s="157">
        <v>0.125</v>
      </c>
      <c r="AY22" s="496" t="s">
        <v>43</v>
      </c>
      <c r="AZ22" s="51"/>
      <c r="BA22" s="51"/>
    </row>
    <row r="23" spans="1:53" ht="39" customHeight="1" x14ac:dyDescent="0.25">
      <c r="A23" s="935"/>
      <c r="B23" s="935"/>
      <c r="C23" s="935"/>
      <c r="D23" s="1034"/>
      <c r="E23" s="1034"/>
      <c r="F23" s="937"/>
      <c r="G23" s="937"/>
      <c r="H23" s="937"/>
      <c r="I23" s="937"/>
      <c r="J23" s="941"/>
      <c r="K23" s="937"/>
      <c r="L23" s="937"/>
      <c r="M23" s="937"/>
      <c r="N23" s="937"/>
      <c r="O23" s="937"/>
      <c r="P23" s="937"/>
      <c r="Q23" s="941"/>
      <c r="R23" s="943"/>
      <c r="S23" s="937"/>
      <c r="T23" s="1252"/>
      <c r="U23" s="1233"/>
      <c r="V23" s="1123"/>
      <c r="W23" s="1283"/>
      <c r="X23" s="1236"/>
      <c r="Y23" s="1208"/>
      <c r="Z23" s="1231"/>
      <c r="AA23" s="1232"/>
      <c r="AB23" s="1232"/>
      <c r="AC23" s="1232"/>
      <c r="AD23" s="1219"/>
      <c r="AE23" s="1224"/>
      <c r="AF23" s="1214"/>
      <c r="AG23" s="1216"/>
      <c r="AH23" s="1216"/>
      <c r="AI23" s="1216"/>
      <c r="AJ23" s="1216"/>
      <c r="AK23" s="1216"/>
      <c r="AL23" s="1216"/>
      <c r="AM23" s="1214"/>
      <c r="AN23" s="1217"/>
      <c r="AO23" s="1227"/>
      <c r="AP23" s="1281"/>
      <c r="AQ23" s="1286"/>
      <c r="AR23" s="48">
        <v>19</v>
      </c>
      <c r="AS23" s="60" t="s">
        <v>261</v>
      </c>
      <c r="AT23" s="49">
        <v>0.5</v>
      </c>
      <c r="AU23" s="157">
        <v>0.125</v>
      </c>
      <c r="AV23" s="157">
        <v>0.125</v>
      </c>
      <c r="AW23" s="157">
        <v>0.125</v>
      </c>
      <c r="AX23" s="157">
        <v>0.125</v>
      </c>
      <c r="AY23" s="496" t="s">
        <v>213</v>
      </c>
      <c r="AZ23" s="51"/>
      <c r="BA23" s="51"/>
    </row>
    <row r="24" spans="1:53" ht="48" x14ac:dyDescent="0.25">
      <c r="A24" s="935"/>
      <c r="B24" s="935"/>
      <c r="C24" s="935"/>
      <c r="D24" s="1034"/>
      <c r="E24" s="1034"/>
      <c r="F24" s="938"/>
      <c r="G24" s="938"/>
      <c r="H24" s="938"/>
      <c r="I24" s="938"/>
      <c r="J24" s="942"/>
      <c r="K24" s="938"/>
      <c r="L24" s="938"/>
      <c r="M24" s="938"/>
      <c r="N24" s="938"/>
      <c r="O24" s="938"/>
      <c r="P24" s="938"/>
      <c r="Q24" s="942"/>
      <c r="R24" s="944"/>
      <c r="S24" s="938"/>
      <c r="T24" s="1252"/>
      <c r="U24" s="1233"/>
      <c r="V24" s="1123"/>
      <c r="W24" s="1283"/>
      <c r="X24" s="865">
        <v>0.03</v>
      </c>
      <c r="Y24" s="854">
        <v>7</v>
      </c>
      <c r="Z24" s="855" t="s">
        <v>490</v>
      </c>
      <c r="AA24" s="856" t="s">
        <v>253</v>
      </c>
      <c r="AB24" s="856" t="s">
        <v>489</v>
      </c>
      <c r="AC24" s="856" t="s">
        <v>72</v>
      </c>
      <c r="AD24" s="241" t="s">
        <v>411</v>
      </c>
      <c r="AE24" s="857">
        <v>2018</v>
      </c>
      <c r="AF24" s="776">
        <v>0.56079999999999997</v>
      </c>
      <c r="AG24" s="817">
        <v>2.0782396088019559E-2</v>
      </c>
      <c r="AH24" s="817">
        <v>1.307388263910003E-2</v>
      </c>
      <c r="AI24" s="817">
        <v>3.374885983581636E-2</v>
      </c>
      <c r="AJ24" s="816">
        <v>4.4157404626013814E-2</v>
      </c>
      <c r="AK24" s="760">
        <v>0.13501483679525222</v>
      </c>
      <c r="AL24" s="815">
        <v>0.17863501483679525</v>
      </c>
      <c r="AM24" s="736" t="s">
        <v>715</v>
      </c>
      <c r="AN24" s="542">
        <v>0.56079999999999997</v>
      </c>
      <c r="AO24" s="875">
        <v>0.37726943704838789</v>
      </c>
      <c r="AP24" s="863">
        <f>AO24*X24</f>
        <v>1.1318083111451636E-2</v>
      </c>
      <c r="AQ24" s="1286"/>
      <c r="AR24" s="48">
        <v>20</v>
      </c>
      <c r="AS24" s="60" t="s">
        <v>258</v>
      </c>
      <c r="AT24" s="49">
        <v>1</v>
      </c>
      <c r="AU24" s="157">
        <v>0.25</v>
      </c>
      <c r="AV24" s="157">
        <v>0.25</v>
      </c>
      <c r="AW24" s="157">
        <v>0.25</v>
      </c>
      <c r="AX24" s="157">
        <v>0.25</v>
      </c>
      <c r="AY24" s="496" t="s">
        <v>44</v>
      </c>
      <c r="AZ24" s="51"/>
      <c r="BA24" s="51"/>
    </row>
    <row r="25" spans="1:53" ht="51.95" customHeight="1" x14ac:dyDescent="0.25">
      <c r="A25" s="935"/>
      <c r="B25" s="935"/>
      <c r="C25" s="935"/>
      <c r="D25" s="1034"/>
      <c r="E25" s="1034"/>
      <c r="F25" s="936" t="s">
        <v>658</v>
      </c>
      <c r="G25" s="936" t="s">
        <v>659</v>
      </c>
      <c r="H25" s="936" t="s">
        <v>660</v>
      </c>
      <c r="I25" s="936" t="s">
        <v>29</v>
      </c>
      <c r="J25" s="936">
        <v>0.26</v>
      </c>
      <c r="K25" s="936">
        <v>2018</v>
      </c>
      <c r="L25" s="936">
        <v>0.27</v>
      </c>
      <c r="M25" s="936">
        <v>0.26</v>
      </c>
      <c r="N25" s="939">
        <v>0.26050000000000001</v>
      </c>
      <c r="O25" s="936">
        <v>272</v>
      </c>
      <c r="P25" s="936">
        <v>129</v>
      </c>
      <c r="Q25" s="1049">
        <f>(O25/P25)-1</f>
        <v>1.1085271317829459</v>
      </c>
      <c r="R25" s="1051">
        <v>1</v>
      </c>
      <c r="S25" s="936">
        <v>0.27</v>
      </c>
      <c r="T25" s="1252"/>
      <c r="U25" s="1233"/>
      <c r="V25" s="1123"/>
      <c r="W25" s="1283"/>
      <c r="X25" s="1236">
        <v>0.03</v>
      </c>
      <c r="Y25" s="1208">
        <v>8</v>
      </c>
      <c r="Z25" s="1231" t="s">
        <v>413</v>
      </c>
      <c r="AA25" s="1232" t="s">
        <v>412</v>
      </c>
      <c r="AB25" s="1232" t="s">
        <v>417</v>
      </c>
      <c r="AC25" s="1232" t="s">
        <v>72</v>
      </c>
      <c r="AD25" s="1218" t="s">
        <v>426</v>
      </c>
      <c r="AE25" s="1224">
        <v>2018</v>
      </c>
      <c r="AF25" s="1214">
        <v>3.3000000000000002E-2</v>
      </c>
      <c r="AG25" s="1221">
        <v>3.3000000000000002E-2</v>
      </c>
      <c r="AH25" s="1221">
        <v>1.4999999999999999E-2</v>
      </c>
      <c r="AI25" s="1221">
        <v>4.9000000000000002E-2</v>
      </c>
      <c r="AJ25" s="1221">
        <v>1.2999999999999999E-2</v>
      </c>
      <c r="AK25" s="1221">
        <v>1.2E-2</v>
      </c>
      <c r="AL25" s="1221">
        <v>2.5000000000000001E-2</v>
      </c>
      <c r="AM25" s="1311" t="s">
        <v>739</v>
      </c>
      <c r="AN25" s="1223">
        <v>3.3000000000000002E-2</v>
      </c>
      <c r="AO25" s="1227">
        <v>1</v>
      </c>
      <c r="AP25" s="1176">
        <f>AO25*X25</f>
        <v>0.03</v>
      </c>
      <c r="AQ25" s="1286"/>
      <c r="AR25" s="48">
        <v>21</v>
      </c>
      <c r="AS25" s="52" t="s">
        <v>264</v>
      </c>
      <c r="AT25" s="49">
        <v>0.5</v>
      </c>
      <c r="AU25" s="157">
        <v>0.125</v>
      </c>
      <c r="AV25" s="157">
        <v>0.125</v>
      </c>
      <c r="AW25" s="157">
        <v>0.125</v>
      </c>
      <c r="AX25" s="157">
        <v>0.125</v>
      </c>
      <c r="AY25" s="496" t="s">
        <v>42</v>
      </c>
      <c r="AZ25" s="51"/>
      <c r="BA25" s="51"/>
    </row>
    <row r="26" spans="1:53" ht="39" customHeight="1" x14ac:dyDescent="0.25">
      <c r="A26" s="935"/>
      <c r="B26" s="935"/>
      <c r="C26" s="935"/>
      <c r="D26" s="1034"/>
      <c r="E26" s="1034"/>
      <c r="F26" s="937"/>
      <c r="G26" s="937"/>
      <c r="H26" s="937"/>
      <c r="I26" s="937"/>
      <c r="J26" s="937"/>
      <c r="K26" s="937"/>
      <c r="L26" s="937"/>
      <c r="M26" s="937"/>
      <c r="N26" s="937"/>
      <c r="O26" s="937"/>
      <c r="P26" s="937"/>
      <c r="Q26" s="1050"/>
      <c r="R26" s="1052"/>
      <c r="S26" s="937"/>
      <c r="T26" s="1252"/>
      <c r="U26" s="1233"/>
      <c r="V26" s="1123"/>
      <c r="W26" s="1283"/>
      <c r="X26" s="1236"/>
      <c r="Y26" s="1208"/>
      <c r="Z26" s="1231"/>
      <c r="AA26" s="1232"/>
      <c r="AB26" s="1232"/>
      <c r="AC26" s="1232"/>
      <c r="AD26" s="1218"/>
      <c r="AE26" s="1224"/>
      <c r="AF26" s="1214"/>
      <c r="AG26" s="1222"/>
      <c r="AH26" s="1222"/>
      <c r="AI26" s="1222"/>
      <c r="AJ26" s="1222"/>
      <c r="AK26" s="1222"/>
      <c r="AL26" s="1222"/>
      <c r="AM26" s="1311"/>
      <c r="AN26" s="1223"/>
      <c r="AO26" s="1227"/>
      <c r="AP26" s="1177"/>
      <c r="AQ26" s="1286"/>
      <c r="AR26" s="48">
        <v>22</v>
      </c>
      <c r="AS26" s="52" t="s">
        <v>261</v>
      </c>
      <c r="AT26" s="49">
        <v>0.5</v>
      </c>
      <c r="AU26" s="157">
        <v>0.125</v>
      </c>
      <c r="AV26" s="157">
        <v>0.125</v>
      </c>
      <c r="AW26" s="157">
        <v>0.125</v>
      </c>
      <c r="AX26" s="157">
        <v>0.125</v>
      </c>
      <c r="AY26" s="496" t="s">
        <v>213</v>
      </c>
      <c r="AZ26" s="51"/>
      <c r="BA26" s="51"/>
    </row>
    <row r="27" spans="1:53" ht="60" x14ac:dyDescent="0.25">
      <c r="A27" s="935"/>
      <c r="B27" s="935"/>
      <c r="C27" s="935"/>
      <c r="D27" s="1034"/>
      <c r="E27" s="1034"/>
      <c r="F27" s="938"/>
      <c r="G27" s="937"/>
      <c r="H27" s="937"/>
      <c r="I27" s="937"/>
      <c r="J27" s="937"/>
      <c r="K27" s="937"/>
      <c r="L27" s="937"/>
      <c r="M27" s="937"/>
      <c r="N27" s="937"/>
      <c r="O27" s="937"/>
      <c r="P27" s="937"/>
      <c r="Q27" s="1050"/>
      <c r="R27" s="1052"/>
      <c r="S27" s="937"/>
      <c r="T27" s="1252"/>
      <c r="U27" s="1233"/>
      <c r="V27" s="1123"/>
      <c r="W27" s="1283"/>
      <c r="X27" s="865">
        <v>0.03</v>
      </c>
      <c r="Y27" s="854">
        <v>9</v>
      </c>
      <c r="Z27" s="855" t="s">
        <v>565</v>
      </c>
      <c r="AA27" s="856" t="s">
        <v>256</v>
      </c>
      <c r="AB27" s="856" t="s">
        <v>257</v>
      </c>
      <c r="AC27" s="856" t="s">
        <v>72</v>
      </c>
      <c r="AD27" s="849" t="s">
        <v>427</v>
      </c>
      <c r="AE27" s="857">
        <v>2018</v>
      </c>
      <c r="AF27" s="776">
        <v>4.3200000000000002E-2</v>
      </c>
      <c r="AG27" s="700">
        <v>1.3157894736842105E-2</v>
      </c>
      <c r="AH27" s="700">
        <v>5.681818181818182E-3</v>
      </c>
      <c r="AI27" s="700">
        <v>1.7045454545454544E-2</v>
      </c>
      <c r="AJ27" s="703">
        <v>0</v>
      </c>
      <c r="AK27" s="703">
        <v>0</v>
      </c>
      <c r="AL27" s="700">
        <v>0</v>
      </c>
      <c r="AM27" s="701" t="s">
        <v>716</v>
      </c>
      <c r="AN27" s="704">
        <v>4.3200000000000002E-2</v>
      </c>
      <c r="AO27" s="875">
        <v>0.25531045751633985</v>
      </c>
      <c r="AP27" s="863">
        <f>AO27*X27</f>
        <v>7.6593137254901949E-3</v>
      </c>
      <c r="AQ27" s="1286"/>
      <c r="AR27" s="48">
        <v>23</v>
      </c>
      <c r="AS27" s="60" t="s">
        <v>259</v>
      </c>
      <c r="AT27" s="49">
        <v>1</v>
      </c>
      <c r="AU27" s="157">
        <v>0.25</v>
      </c>
      <c r="AV27" s="157">
        <v>0.25</v>
      </c>
      <c r="AW27" s="157">
        <v>0.25</v>
      </c>
      <c r="AX27" s="157">
        <v>0.25</v>
      </c>
      <c r="AY27" s="496" t="s">
        <v>212</v>
      </c>
      <c r="AZ27" s="51"/>
      <c r="BA27" s="51"/>
    </row>
    <row r="28" spans="1:53" ht="60" x14ac:dyDescent="0.25">
      <c r="A28" s="935">
        <v>4</v>
      </c>
      <c r="B28" s="935"/>
      <c r="C28" s="935"/>
      <c r="D28" s="1034"/>
      <c r="E28" s="1034"/>
      <c r="F28" s="937" t="s">
        <v>661</v>
      </c>
      <c r="G28" s="936" t="s">
        <v>662</v>
      </c>
      <c r="H28" s="936" t="s">
        <v>663</v>
      </c>
      <c r="I28" s="936" t="s">
        <v>305</v>
      </c>
      <c r="J28" s="936">
        <v>3</v>
      </c>
      <c r="K28" s="936">
        <v>2018</v>
      </c>
      <c r="L28" s="936">
        <v>3</v>
      </c>
      <c r="M28" s="936">
        <v>3</v>
      </c>
      <c r="N28" s="936">
        <v>3</v>
      </c>
      <c r="O28" s="936">
        <v>3</v>
      </c>
      <c r="P28" s="936">
        <v>3</v>
      </c>
      <c r="Q28" s="1051">
        <f>O28/P28</f>
        <v>1</v>
      </c>
      <c r="R28" s="1042">
        <v>1</v>
      </c>
      <c r="S28" s="936">
        <v>3</v>
      </c>
      <c r="T28" s="1252"/>
      <c r="U28" s="1233"/>
      <c r="V28" s="1123"/>
      <c r="W28" s="1283"/>
      <c r="X28" s="1236">
        <v>0.02</v>
      </c>
      <c r="Y28" s="1208">
        <v>10</v>
      </c>
      <c r="Z28" s="1120" t="s">
        <v>677</v>
      </c>
      <c r="AA28" s="1120" t="s">
        <v>265</v>
      </c>
      <c r="AB28" s="1120" t="s">
        <v>414</v>
      </c>
      <c r="AC28" s="1120" t="s">
        <v>72</v>
      </c>
      <c r="AD28" s="1213" t="s">
        <v>419</v>
      </c>
      <c r="AE28" s="1120">
        <v>2018</v>
      </c>
      <c r="AF28" s="1220" t="s">
        <v>680</v>
      </c>
      <c r="AG28" s="1211">
        <v>0.17142857142857143</v>
      </c>
      <c r="AH28" s="1211">
        <v>2.9411764705882353E-3</v>
      </c>
      <c r="AI28" s="1202">
        <v>0.17436974789915966</v>
      </c>
      <c r="AJ28" s="1132">
        <v>1.2605042016806723E-2</v>
      </c>
      <c r="AK28" s="1132">
        <v>0.10504201680672269</v>
      </c>
      <c r="AL28" s="1202">
        <v>0.11764705882352941</v>
      </c>
      <c r="AM28" s="1220" t="s">
        <v>717</v>
      </c>
      <c r="AN28" s="1211">
        <v>0.12</v>
      </c>
      <c r="AO28" s="1191">
        <v>1</v>
      </c>
      <c r="AP28" s="1176">
        <f>AO28*X28</f>
        <v>0.02</v>
      </c>
      <c r="AQ28" s="1286"/>
      <c r="AR28" s="48">
        <v>24</v>
      </c>
      <c r="AS28" s="52" t="s">
        <v>266</v>
      </c>
      <c r="AT28" s="501">
        <v>0.4</v>
      </c>
      <c r="AU28" s="49">
        <v>0.1</v>
      </c>
      <c r="AV28" s="49">
        <v>0.1</v>
      </c>
      <c r="AW28" s="49">
        <v>0.1</v>
      </c>
      <c r="AX28" s="49">
        <v>0.1</v>
      </c>
      <c r="AY28" s="496" t="s">
        <v>191</v>
      </c>
      <c r="AZ28" s="1120" t="s">
        <v>55</v>
      </c>
      <c r="BA28" s="1120" t="s">
        <v>45</v>
      </c>
    </row>
    <row r="29" spans="1:53" ht="48" x14ac:dyDescent="0.25">
      <c r="A29" s="935"/>
      <c r="B29" s="935"/>
      <c r="C29" s="935"/>
      <c r="D29" s="1034"/>
      <c r="E29" s="1034"/>
      <c r="F29" s="937"/>
      <c r="G29" s="937"/>
      <c r="H29" s="937"/>
      <c r="I29" s="937"/>
      <c r="J29" s="937"/>
      <c r="K29" s="937"/>
      <c r="L29" s="937"/>
      <c r="M29" s="937"/>
      <c r="N29" s="937"/>
      <c r="O29" s="937"/>
      <c r="P29" s="937"/>
      <c r="Q29" s="1052"/>
      <c r="R29" s="937"/>
      <c r="S29" s="937"/>
      <c r="T29" s="1252"/>
      <c r="U29" s="1233"/>
      <c r="V29" s="1123"/>
      <c r="W29" s="1283"/>
      <c r="X29" s="1236"/>
      <c r="Y29" s="1208"/>
      <c r="Z29" s="1120"/>
      <c r="AA29" s="1120"/>
      <c r="AB29" s="1120"/>
      <c r="AC29" s="1120"/>
      <c r="AD29" s="1213"/>
      <c r="AE29" s="1120"/>
      <c r="AF29" s="1220"/>
      <c r="AG29" s="1211"/>
      <c r="AH29" s="1211"/>
      <c r="AI29" s="1202"/>
      <c r="AJ29" s="1132"/>
      <c r="AK29" s="1132"/>
      <c r="AL29" s="1202"/>
      <c r="AM29" s="1220"/>
      <c r="AN29" s="1211"/>
      <c r="AO29" s="1191"/>
      <c r="AP29" s="1178"/>
      <c r="AQ29" s="1286"/>
      <c r="AR29" s="48">
        <v>25</v>
      </c>
      <c r="AS29" s="59" t="s">
        <v>261</v>
      </c>
      <c r="AT29" s="501">
        <v>0.4</v>
      </c>
      <c r="AU29" s="49">
        <v>0.1</v>
      </c>
      <c r="AV29" s="49">
        <v>0.1</v>
      </c>
      <c r="AW29" s="49">
        <v>0.1</v>
      </c>
      <c r="AX29" s="49">
        <v>0.1</v>
      </c>
      <c r="AY29" s="496" t="s">
        <v>217</v>
      </c>
      <c r="AZ29" s="1120"/>
      <c r="BA29" s="1120"/>
    </row>
    <row r="30" spans="1:53" ht="24" x14ac:dyDescent="0.25">
      <c r="A30" s="935"/>
      <c r="B30" s="935"/>
      <c r="C30" s="935"/>
      <c r="D30" s="1034"/>
      <c r="E30" s="1034"/>
      <c r="F30" s="937"/>
      <c r="G30" s="937"/>
      <c r="H30" s="937"/>
      <c r="I30" s="937"/>
      <c r="J30" s="937"/>
      <c r="K30" s="937"/>
      <c r="L30" s="937"/>
      <c r="M30" s="937"/>
      <c r="N30" s="937"/>
      <c r="O30" s="937"/>
      <c r="P30" s="937"/>
      <c r="Q30" s="1052"/>
      <c r="R30" s="937"/>
      <c r="S30" s="937"/>
      <c r="T30" s="1252"/>
      <c r="U30" s="1233"/>
      <c r="V30" s="1123"/>
      <c r="W30" s="1283"/>
      <c r="X30" s="1236"/>
      <c r="Y30" s="1208"/>
      <c r="Z30" s="1120"/>
      <c r="AA30" s="1120"/>
      <c r="AB30" s="1120"/>
      <c r="AC30" s="1120"/>
      <c r="AD30" s="1120"/>
      <c r="AE30" s="1120"/>
      <c r="AF30" s="1220"/>
      <c r="AG30" s="1211"/>
      <c r="AH30" s="1211"/>
      <c r="AI30" s="1212"/>
      <c r="AJ30" s="1134"/>
      <c r="AK30" s="1134"/>
      <c r="AL30" s="1212"/>
      <c r="AM30" s="1220"/>
      <c r="AN30" s="1211"/>
      <c r="AO30" s="1206"/>
      <c r="AP30" s="1177"/>
      <c r="AQ30" s="1286"/>
      <c r="AR30" s="48">
        <v>26</v>
      </c>
      <c r="AS30" s="60" t="s">
        <v>267</v>
      </c>
      <c r="AT30" s="495">
        <v>0.2</v>
      </c>
      <c r="AU30" s="49">
        <v>0.05</v>
      </c>
      <c r="AV30" s="49">
        <v>0.05</v>
      </c>
      <c r="AW30" s="49">
        <v>0.05</v>
      </c>
      <c r="AX30" s="49">
        <v>0.05</v>
      </c>
      <c r="AY30" s="496" t="s">
        <v>47</v>
      </c>
      <c r="AZ30" s="1120"/>
      <c r="BA30" s="1120"/>
    </row>
    <row r="31" spans="1:53" ht="51.95" customHeight="1" x14ac:dyDescent="0.25">
      <c r="A31" s="935">
        <v>5</v>
      </c>
      <c r="B31" s="935"/>
      <c r="C31" s="935"/>
      <c r="D31" s="1034"/>
      <c r="E31" s="1034"/>
      <c r="F31" s="937"/>
      <c r="G31" s="937"/>
      <c r="H31" s="937"/>
      <c r="I31" s="937"/>
      <c r="J31" s="937"/>
      <c r="K31" s="937"/>
      <c r="L31" s="937"/>
      <c r="M31" s="937"/>
      <c r="N31" s="937"/>
      <c r="O31" s="937"/>
      <c r="P31" s="937"/>
      <c r="Q31" s="1052"/>
      <c r="R31" s="937"/>
      <c r="S31" s="937"/>
      <c r="T31" s="1252"/>
      <c r="U31" s="1233"/>
      <c r="V31" s="1123"/>
      <c r="W31" s="1283"/>
      <c r="X31" s="1236">
        <v>0.02</v>
      </c>
      <c r="Y31" s="1208">
        <v>11</v>
      </c>
      <c r="Z31" s="1120" t="s">
        <v>225</v>
      </c>
      <c r="AA31" s="1120" t="s">
        <v>30</v>
      </c>
      <c r="AB31" s="1120" t="s">
        <v>415</v>
      </c>
      <c r="AC31" s="1134" t="s">
        <v>72</v>
      </c>
      <c r="AD31" s="1204" t="s">
        <v>418</v>
      </c>
      <c r="AE31" s="1210">
        <v>2018</v>
      </c>
      <c r="AF31" s="1213" t="s">
        <v>681</v>
      </c>
      <c r="AG31" s="1211">
        <v>4.1001379854129709E-2</v>
      </c>
      <c r="AH31" s="1211">
        <v>5.3025822984427359E-2</v>
      </c>
      <c r="AI31" s="1202">
        <v>9.4027202838557061E-2</v>
      </c>
      <c r="AJ31" s="1132">
        <v>5.0857480780603197E-2</v>
      </c>
      <c r="AK31" s="1132">
        <v>0.12536960378474277</v>
      </c>
      <c r="AL31" s="1202">
        <v>0.17622708456534594</v>
      </c>
      <c r="AM31" s="1213" t="s">
        <v>718</v>
      </c>
      <c r="AN31" s="1201">
        <v>0.19</v>
      </c>
      <c r="AO31" s="1191">
        <v>1</v>
      </c>
      <c r="AP31" s="1176">
        <f>AO31*X31</f>
        <v>0.02</v>
      </c>
      <c r="AQ31" s="1286"/>
      <c r="AR31" s="48">
        <v>27</v>
      </c>
      <c r="AS31" s="52" t="s">
        <v>48</v>
      </c>
      <c r="AT31" s="501">
        <v>0.4</v>
      </c>
      <c r="AU31" s="49">
        <v>0.1</v>
      </c>
      <c r="AV31" s="49">
        <v>0.1</v>
      </c>
      <c r="AW31" s="49">
        <v>0.1</v>
      </c>
      <c r="AX31" s="49">
        <v>0.1</v>
      </c>
      <c r="AY31" s="496" t="s">
        <v>49</v>
      </c>
      <c r="AZ31" s="1120" t="s">
        <v>55</v>
      </c>
      <c r="BA31" s="1120" t="s">
        <v>45</v>
      </c>
    </row>
    <row r="32" spans="1:53" ht="48" x14ac:dyDescent="0.25">
      <c r="A32" s="935"/>
      <c r="B32" s="935"/>
      <c r="C32" s="935"/>
      <c r="D32" s="1034"/>
      <c r="E32" s="1034"/>
      <c r="F32" s="937"/>
      <c r="G32" s="937"/>
      <c r="H32" s="937"/>
      <c r="I32" s="937"/>
      <c r="J32" s="937"/>
      <c r="K32" s="937"/>
      <c r="L32" s="937"/>
      <c r="M32" s="937"/>
      <c r="N32" s="937"/>
      <c r="O32" s="937"/>
      <c r="P32" s="937"/>
      <c r="Q32" s="1052"/>
      <c r="R32" s="937"/>
      <c r="S32" s="937"/>
      <c r="T32" s="1252"/>
      <c r="U32" s="1233"/>
      <c r="V32" s="1123"/>
      <c r="W32" s="1283"/>
      <c r="X32" s="1236"/>
      <c r="Y32" s="1208"/>
      <c r="Z32" s="1120"/>
      <c r="AA32" s="1120"/>
      <c r="AB32" s="1120"/>
      <c r="AC32" s="1134"/>
      <c r="AD32" s="1209"/>
      <c r="AE32" s="1210"/>
      <c r="AF32" s="1213"/>
      <c r="AG32" s="1211"/>
      <c r="AH32" s="1211"/>
      <c r="AI32" s="1202"/>
      <c r="AJ32" s="1132"/>
      <c r="AK32" s="1132"/>
      <c r="AL32" s="1202"/>
      <c r="AM32" s="1213"/>
      <c r="AN32" s="1201"/>
      <c r="AO32" s="1191"/>
      <c r="AP32" s="1178"/>
      <c r="AQ32" s="1286"/>
      <c r="AR32" s="48">
        <v>28</v>
      </c>
      <c r="AS32" s="59" t="s">
        <v>261</v>
      </c>
      <c r="AT32" s="501">
        <v>0.4</v>
      </c>
      <c r="AU32" s="49">
        <v>0.1</v>
      </c>
      <c r="AV32" s="49">
        <v>0.1</v>
      </c>
      <c r="AW32" s="49">
        <v>0.1</v>
      </c>
      <c r="AX32" s="49">
        <v>0.1</v>
      </c>
      <c r="AY32" s="496" t="s">
        <v>217</v>
      </c>
      <c r="AZ32" s="1120"/>
      <c r="BA32" s="1120"/>
    </row>
    <row r="33" spans="1:53" ht="24" x14ac:dyDescent="0.25">
      <c r="A33" s="935"/>
      <c r="B33" s="935"/>
      <c r="C33" s="935"/>
      <c r="D33" s="1034"/>
      <c r="E33" s="1034"/>
      <c r="F33" s="937"/>
      <c r="G33" s="937"/>
      <c r="H33" s="937"/>
      <c r="I33" s="937"/>
      <c r="J33" s="937"/>
      <c r="K33" s="937"/>
      <c r="L33" s="937"/>
      <c r="M33" s="937"/>
      <c r="N33" s="937"/>
      <c r="O33" s="937"/>
      <c r="P33" s="937"/>
      <c r="Q33" s="1052"/>
      <c r="R33" s="937"/>
      <c r="S33" s="937"/>
      <c r="T33" s="1252"/>
      <c r="U33" s="1233"/>
      <c r="V33" s="1123"/>
      <c r="W33" s="1283"/>
      <c r="X33" s="1236"/>
      <c r="Y33" s="1208"/>
      <c r="Z33" s="1120"/>
      <c r="AA33" s="1120"/>
      <c r="AB33" s="1120"/>
      <c r="AC33" s="1134"/>
      <c r="AD33" s="1209"/>
      <c r="AE33" s="1210"/>
      <c r="AF33" s="1120"/>
      <c r="AG33" s="1211"/>
      <c r="AH33" s="1211"/>
      <c r="AI33" s="1202"/>
      <c r="AJ33" s="1134"/>
      <c r="AK33" s="1134"/>
      <c r="AL33" s="1202"/>
      <c r="AM33" s="1213"/>
      <c r="AN33" s="1201"/>
      <c r="AO33" s="1206"/>
      <c r="AP33" s="1177"/>
      <c r="AQ33" s="1286"/>
      <c r="AR33" s="48">
        <v>29</v>
      </c>
      <c r="AS33" s="60" t="s">
        <v>46</v>
      </c>
      <c r="AT33" s="495">
        <v>0.2</v>
      </c>
      <c r="AU33" s="49">
        <v>0.05</v>
      </c>
      <c r="AV33" s="49">
        <v>0.05</v>
      </c>
      <c r="AW33" s="49">
        <v>0.05</v>
      </c>
      <c r="AX33" s="49">
        <v>0.05</v>
      </c>
      <c r="AY33" s="496" t="s">
        <v>47</v>
      </c>
      <c r="AZ33" s="1120"/>
      <c r="BA33" s="1120"/>
    </row>
    <row r="34" spans="1:53" ht="60" x14ac:dyDescent="0.25">
      <c r="A34" s="935">
        <v>6</v>
      </c>
      <c r="B34" s="935"/>
      <c r="C34" s="935"/>
      <c r="D34" s="1034"/>
      <c r="E34" s="1034"/>
      <c r="F34" s="937"/>
      <c r="G34" s="937"/>
      <c r="H34" s="937"/>
      <c r="I34" s="937"/>
      <c r="J34" s="937"/>
      <c r="K34" s="937"/>
      <c r="L34" s="937"/>
      <c r="M34" s="937"/>
      <c r="N34" s="937"/>
      <c r="O34" s="937"/>
      <c r="P34" s="937"/>
      <c r="Q34" s="1052"/>
      <c r="R34" s="937"/>
      <c r="S34" s="937"/>
      <c r="T34" s="1252"/>
      <c r="U34" s="1233"/>
      <c r="V34" s="1123"/>
      <c r="W34" s="1283"/>
      <c r="X34" s="1236">
        <v>0.02</v>
      </c>
      <c r="Y34" s="1208">
        <v>12</v>
      </c>
      <c r="Z34" s="1120" t="s">
        <v>491</v>
      </c>
      <c r="AA34" s="1120" t="s">
        <v>31</v>
      </c>
      <c r="AB34" s="1120" t="s">
        <v>32</v>
      </c>
      <c r="AC34" s="1120" t="s">
        <v>72</v>
      </c>
      <c r="AD34" s="1204" t="s">
        <v>451</v>
      </c>
      <c r="AE34" s="1123">
        <v>2018</v>
      </c>
      <c r="AF34" s="1204" t="s">
        <v>682</v>
      </c>
      <c r="AG34" s="1201">
        <v>2.2144266608199955E-2</v>
      </c>
      <c r="AH34" s="1201">
        <v>3.4203025652269237E-2</v>
      </c>
      <c r="AI34" s="1202">
        <v>5.6347292260469195E-2</v>
      </c>
      <c r="AJ34" s="1202">
        <v>6.1390046042534535E-2</v>
      </c>
      <c r="AK34" s="1202">
        <v>7.8930059197544394E-2</v>
      </c>
      <c r="AL34" s="1202">
        <v>0.14032010524007893</v>
      </c>
      <c r="AM34" s="1199" t="s">
        <v>719</v>
      </c>
      <c r="AN34" s="1202">
        <v>0.12</v>
      </c>
      <c r="AO34" s="1154">
        <v>1</v>
      </c>
      <c r="AP34" s="1176">
        <f>AO34*X34</f>
        <v>0.02</v>
      </c>
      <c r="AQ34" s="1286"/>
      <c r="AR34" s="48">
        <v>30</v>
      </c>
      <c r="AS34" s="52" t="s">
        <v>50</v>
      </c>
      <c r="AT34" s="501">
        <v>0.4</v>
      </c>
      <c r="AU34" s="49">
        <v>0.1</v>
      </c>
      <c r="AV34" s="49">
        <v>0.1</v>
      </c>
      <c r="AW34" s="49">
        <v>0.1</v>
      </c>
      <c r="AX34" s="49">
        <v>0.1</v>
      </c>
      <c r="AY34" s="496" t="s">
        <v>52</v>
      </c>
      <c r="AZ34" s="1120" t="s">
        <v>55</v>
      </c>
      <c r="BA34" s="1120" t="s">
        <v>45</v>
      </c>
    </row>
    <row r="35" spans="1:53" ht="48" x14ac:dyDescent="0.25">
      <c r="A35" s="935"/>
      <c r="B35" s="935"/>
      <c r="C35" s="935"/>
      <c r="D35" s="1034"/>
      <c r="E35" s="1034"/>
      <c r="F35" s="937"/>
      <c r="G35" s="937"/>
      <c r="H35" s="937"/>
      <c r="I35" s="937"/>
      <c r="J35" s="937"/>
      <c r="K35" s="937"/>
      <c r="L35" s="937"/>
      <c r="M35" s="937"/>
      <c r="N35" s="937"/>
      <c r="O35" s="937"/>
      <c r="P35" s="937"/>
      <c r="Q35" s="1052"/>
      <c r="R35" s="937"/>
      <c r="S35" s="937"/>
      <c r="T35" s="1252"/>
      <c r="U35" s="1233"/>
      <c r="V35" s="1123"/>
      <c r="W35" s="1283"/>
      <c r="X35" s="1236"/>
      <c r="Y35" s="1208"/>
      <c r="Z35" s="1120"/>
      <c r="AA35" s="1120"/>
      <c r="AB35" s="1120"/>
      <c r="AC35" s="1120"/>
      <c r="AD35" s="1204"/>
      <c r="AE35" s="1123"/>
      <c r="AF35" s="1204"/>
      <c r="AG35" s="1201"/>
      <c r="AH35" s="1201"/>
      <c r="AI35" s="1202"/>
      <c r="AJ35" s="1202"/>
      <c r="AK35" s="1202"/>
      <c r="AL35" s="1202"/>
      <c r="AM35" s="1199"/>
      <c r="AN35" s="1202"/>
      <c r="AO35" s="1154"/>
      <c r="AP35" s="1178"/>
      <c r="AQ35" s="1286"/>
      <c r="AR35" s="48">
        <v>31</v>
      </c>
      <c r="AS35" s="59" t="s">
        <v>261</v>
      </c>
      <c r="AT35" s="501">
        <v>0.4</v>
      </c>
      <c r="AU35" s="49">
        <v>0.1</v>
      </c>
      <c r="AV35" s="49">
        <v>0.1</v>
      </c>
      <c r="AW35" s="49">
        <v>0.1</v>
      </c>
      <c r="AX35" s="49">
        <v>0.1</v>
      </c>
      <c r="AY35" s="496" t="s">
        <v>218</v>
      </c>
      <c r="AZ35" s="1120"/>
      <c r="BA35" s="1120"/>
    </row>
    <row r="36" spans="1:53" ht="24" x14ac:dyDescent="0.25">
      <c r="A36" s="935"/>
      <c r="B36" s="935"/>
      <c r="C36" s="935"/>
      <c r="D36" s="1034"/>
      <c r="E36" s="1034"/>
      <c r="F36" s="937"/>
      <c r="G36" s="937"/>
      <c r="H36" s="937"/>
      <c r="I36" s="937"/>
      <c r="J36" s="937"/>
      <c r="K36" s="937"/>
      <c r="L36" s="937"/>
      <c r="M36" s="937"/>
      <c r="N36" s="937"/>
      <c r="O36" s="937"/>
      <c r="P36" s="937"/>
      <c r="Q36" s="1052"/>
      <c r="R36" s="937"/>
      <c r="S36" s="937"/>
      <c r="T36" s="1252"/>
      <c r="U36" s="1233"/>
      <c r="V36" s="1123"/>
      <c r="W36" s="1283"/>
      <c r="X36" s="1236"/>
      <c r="Y36" s="1208"/>
      <c r="Z36" s="1120"/>
      <c r="AA36" s="1120"/>
      <c r="AB36" s="1120"/>
      <c r="AC36" s="1120"/>
      <c r="AD36" s="1204"/>
      <c r="AE36" s="1123"/>
      <c r="AF36" s="1204"/>
      <c r="AG36" s="1201"/>
      <c r="AH36" s="1201"/>
      <c r="AI36" s="1202"/>
      <c r="AJ36" s="1202"/>
      <c r="AK36" s="1202"/>
      <c r="AL36" s="1202"/>
      <c r="AM36" s="1199"/>
      <c r="AN36" s="1202"/>
      <c r="AO36" s="1154"/>
      <c r="AP36" s="1177"/>
      <c r="AQ36" s="1286"/>
      <c r="AR36" s="48">
        <v>32</v>
      </c>
      <c r="AS36" s="60" t="s">
        <v>51</v>
      </c>
      <c r="AT36" s="495">
        <v>0.2</v>
      </c>
      <c r="AU36" s="49">
        <v>0.05</v>
      </c>
      <c r="AV36" s="49">
        <v>0.05</v>
      </c>
      <c r="AW36" s="49">
        <v>0.05</v>
      </c>
      <c r="AX36" s="49">
        <v>0.05</v>
      </c>
      <c r="AY36" s="496" t="s">
        <v>53</v>
      </c>
      <c r="AZ36" s="1120"/>
      <c r="BA36" s="1120"/>
    </row>
    <row r="37" spans="1:53" ht="15" customHeight="1" x14ac:dyDescent="0.25">
      <c r="A37" s="1048">
        <v>7</v>
      </c>
      <c r="B37" s="935"/>
      <c r="C37" s="935"/>
      <c r="D37" s="1034"/>
      <c r="E37" s="1034"/>
      <c r="F37" s="937"/>
      <c r="G37" s="937"/>
      <c r="H37" s="937"/>
      <c r="I37" s="937"/>
      <c r="J37" s="937"/>
      <c r="K37" s="937"/>
      <c r="L37" s="937"/>
      <c r="M37" s="937"/>
      <c r="N37" s="937"/>
      <c r="O37" s="937"/>
      <c r="P37" s="937"/>
      <c r="Q37" s="1052"/>
      <c r="R37" s="937"/>
      <c r="S37" s="937"/>
      <c r="T37" s="1252"/>
      <c r="U37" s="1233"/>
      <c r="V37" s="1123"/>
      <c r="W37" s="1283"/>
      <c r="X37" s="1236">
        <v>0.02</v>
      </c>
      <c r="Y37" s="1208">
        <v>13</v>
      </c>
      <c r="Z37" s="1118" t="s">
        <v>442</v>
      </c>
      <c r="AA37" s="1118" t="s">
        <v>441</v>
      </c>
      <c r="AB37" s="1118" t="s">
        <v>416</v>
      </c>
      <c r="AC37" s="1198" t="s">
        <v>29</v>
      </c>
      <c r="AD37" s="1118" t="s">
        <v>443</v>
      </c>
      <c r="AE37" s="1198">
        <v>2018</v>
      </c>
      <c r="AF37" s="1199" t="s">
        <v>683</v>
      </c>
      <c r="AG37" s="1201">
        <v>2.9600000000000001E-2</v>
      </c>
      <c r="AH37" s="1201">
        <v>8.8000000000000005E-3</v>
      </c>
      <c r="AI37" s="1201">
        <f>AG37+AH37</f>
        <v>3.8400000000000004E-2</v>
      </c>
      <c r="AJ37" s="1207">
        <v>3.7100000000000001E-2</v>
      </c>
      <c r="AK37" s="1207">
        <v>1.6400000000000001E-2</v>
      </c>
      <c r="AL37" s="1201">
        <f>AJ37+AK37</f>
        <v>5.3500000000000006E-2</v>
      </c>
      <c r="AM37" s="1199" t="s">
        <v>737</v>
      </c>
      <c r="AN37" s="1201">
        <v>3.0599999999999999E-2</v>
      </c>
      <c r="AO37" s="1203">
        <v>1</v>
      </c>
      <c r="AP37" s="1176">
        <f>AO37*X37</f>
        <v>0.02</v>
      </c>
      <c r="AQ37" s="1286"/>
      <c r="AR37" s="48">
        <v>33</v>
      </c>
      <c r="AS37" s="52" t="s">
        <v>268</v>
      </c>
      <c r="AT37" s="49">
        <v>0.5</v>
      </c>
      <c r="AU37" s="157">
        <v>0.125</v>
      </c>
      <c r="AV37" s="157">
        <v>0.125</v>
      </c>
      <c r="AW37" s="157">
        <v>0.125</v>
      </c>
      <c r="AX37" s="157">
        <v>0.125</v>
      </c>
      <c r="AY37" s="62"/>
      <c r="AZ37" s="1120"/>
      <c r="BA37" s="1120"/>
    </row>
    <row r="38" spans="1:53" ht="15" customHeight="1" x14ac:dyDescent="0.25">
      <c r="A38" s="1048"/>
      <c r="B38" s="935"/>
      <c r="C38" s="935"/>
      <c r="D38" s="1034"/>
      <c r="E38" s="1034"/>
      <c r="F38" s="938"/>
      <c r="G38" s="938"/>
      <c r="H38" s="938"/>
      <c r="I38" s="938"/>
      <c r="J38" s="938"/>
      <c r="K38" s="938"/>
      <c r="L38" s="938"/>
      <c r="M38" s="938"/>
      <c r="N38" s="938"/>
      <c r="O38" s="938"/>
      <c r="P38" s="938"/>
      <c r="Q38" s="1276"/>
      <c r="R38" s="938"/>
      <c r="S38" s="938"/>
      <c r="T38" s="1252"/>
      <c r="U38" s="1233"/>
      <c r="V38" s="1123"/>
      <c r="W38" s="1283"/>
      <c r="X38" s="1236"/>
      <c r="Y38" s="1208"/>
      <c r="Z38" s="1118"/>
      <c r="AA38" s="1118"/>
      <c r="AB38" s="1118"/>
      <c r="AC38" s="1198"/>
      <c r="AD38" s="1198"/>
      <c r="AE38" s="1198"/>
      <c r="AF38" s="1200"/>
      <c r="AG38" s="1201"/>
      <c r="AH38" s="1201"/>
      <c r="AI38" s="1201"/>
      <c r="AJ38" s="1207"/>
      <c r="AK38" s="1207"/>
      <c r="AL38" s="1201"/>
      <c r="AM38" s="1199"/>
      <c r="AN38" s="1201"/>
      <c r="AO38" s="1203"/>
      <c r="AP38" s="1177"/>
      <c r="AQ38" s="1286"/>
      <c r="AR38" s="48">
        <v>34</v>
      </c>
      <c r="AS38" s="52" t="s">
        <v>269</v>
      </c>
      <c r="AT38" s="49">
        <v>0.5</v>
      </c>
      <c r="AU38" s="157">
        <v>0.125</v>
      </c>
      <c r="AV38" s="157">
        <v>0.125</v>
      </c>
      <c r="AW38" s="157">
        <v>0.125</v>
      </c>
      <c r="AX38" s="157">
        <v>0.125</v>
      </c>
      <c r="AY38" s="62"/>
      <c r="AZ38" s="1120"/>
      <c r="BA38" s="1120"/>
    </row>
    <row r="39" spans="1:53" ht="95.25" thickBot="1" x14ac:dyDescent="0.3">
      <c r="A39" s="518">
        <v>8</v>
      </c>
      <c r="B39" s="518" t="s">
        <v>589</v>
      </c>
      <c r="C39" s="518" t="s">
        <v>584</v>
      </c>
      <c r="D39" s="935" t="s">
        <v>591</v>
      </c>
      <c r="E39" s="935"/>
      <c r="F39" s="518" t="s">
        <v>664</v>
      </c>
      <c r="G39" s="518" t="s">
        <v>665</v>
      </c>
      <c r="H39" s="518" t="s">
        <v>666</v>
      </c>
      <c r="I39" s="518" t="s">
        <v>29</v>
      </c>
      <c r="J39" s="517">
        <v>1</v>
      </c>
      <c r="K39" s="518">
        <v>2018</v>
      </c>
      <c r="L39" s="517">
        <v>1</v>
      </c>
      <c r="M39" s="538">
        <v>1</v>
      </c>
      <c r="N39" s="538">
        <v>1</v>
      </c>
      <c r="O39" s="723">
        <v>25</v>
      </c>
      <c r="P39" s="723">
        <v>25</v>
      </c>
      <c r="Q39" s="544">
        <f>O39/P39</f>
        <v>1</v>
      </c>
      <c r="R39" s="538">
        <v>1</v>
      </c>
      <c r="S39" s="722">
        <v>1</v>
      </c>
      <c r="T39" s="1252"/>
      <c r="U39" s="521" t="s">
        <v>66</v>
      </c>
      <c r="V39" s="864" t="s">
        <v>26</v>
      </c>
      <c r="W39" s="883">
        <v>0.05</v>
      </c>
      <c r="X39" s="884">
        <v>0.05</v>
      </c>
      <c r="Y39" s="524">
        <v>14</v>
      </c>
      <c r="Z39" s="868" t="s">
        <v>428</v>
      </c>
      <c r="AA39" s="868" t="s">
        <v>65</v>
      </c>
      <c r="AB39" s="868" t="s">
        <v>429</v>
      </c>
      <c r="AC39" s="715" t="s">
        <v>29</v>
      </c>
      <c r="AD39" s="526">
        <v>1</v>
      </c>
      <c r="AE39" s="715">
        <v>2018</v>
      </c>
      <c r="AF39" s="526">
        <v>1</v>
      </c>
      <c r="AG39" s="527">
        <v>1</v>
      </c>
      <c r="AH39" s="526">
        <v>1</v>
      </c>
      <c r="AI39" s="526">
        <v>1</v>
      </c>
      <c r="AJ39" s="526">
        <v>1</v>
      </c>
      <c r="AK39" s="526">
        <v>1</v>
      </c>
      <c r="AL39" s="526">
        <v>1</v>
      </c>
      <c r="AM39" s="728" t="s">
        <v>720</v>
      </c>
      <c r="AN39" s="526">
        <v>1</v>
      </c>
      <c r="AO39" s="898">
        <v>1</v>
      </c>
      <c r="AP39" s="876">
        <f>AO39*X39</f>
        <v>0.05</v>
      </c>
      <c r="AQ39" s="876">
        <f>AP39</f>
        <v>0.05</v>
      </c>
      <c r="AR39" s="528">
        <v>35</v>
      </c>
      <c r="AS39" s="529" t="s">
        <v>208</v>
      </c>
      <c r="AT39" s="368">
        <v>1</v>
      </c>
      <c r="AU39" s="368">
        <v>0.25</v>
      </c>
      <c r="AV39" s="368">
        <v>0.25</v>
      </c>
      <c r="AW39" s="368">
        <v>0.25</v>
      </c>
      <c r="AX39" s="368">
        <v>0.25</v>
      </c>
      <c r="AY39" s="529" t="s">
        <v>68</v>
      </c>
      <c r="AZ39" s="513" t="s">
        <v>55</v>
      </c>
      <c r="BA39" s="513" t="s">
        <v>45</v>
      </c>
    </row>
    <row r="40" spans="1:53" ht="36" x14ac:dyDescent="0.25">
      <c r="A40" s="935">
        <v>9</v>
      </c>
      <c r="B40" s="935" t="s">
        <v>589</v>
      </c>
      <c r="C40" s="935" t="s">
        <v>584</v>
      </c>
      <c r="D40" s="935" t="s">
        <v>592</v>
      </c>
      <c r="E40" s="935"/>
      <c r="F40" s="935" t="s">
        <v>607</v>
      </c>
      <c r="G40" s="935" t="s">
        <v>593</v>
      </c>
      <c r="H40" s="935" t="s">
        <v>594</v>
      </c>
      <c r="I40" s="935" t="s">
        <v>595</v>
      </c>
      <c r="J40" s="935" t="s">
        <v>596</v>
      </c>
      <c r="K40" s="935">
        <v>2018</v>
      </c>
      <c r="L40" s="935">
        <v>0</v>
      </c>
      <c r="M40" s="935">
        <v>0</v>
      </c>
      <c r="N40" s="935">
        <v>0</v>
      </c>
      <c r="O40" s="935">
        <v>0</v>
      </c>
      <c r="P40" s="935">
        <v>980</v>
      </c>
      <c r="Q40" s="933">
        <v>0</v>
      </c>
      <c r="R40" s="933">
        <v>1</v>
      </c>
      <c r="S40" s="935">
        <v>0</v>
      </c>
      <c r="T40" s="1252"/>
      <c r="U40" s="1139" t="s">
        <v>69</v>
      </c>
      <c r="V40" s="1140"/>
      <c r="W40" s="1270">
        <v>0.1</v>
      </c>
      <c r="X40" s="869">
        <v>0.02</v>
      </c>
      <c r="Y40" s="851">
        <v>15</v>
      </c>
      <c r="Z40" s="847" t="s">
        <v>440</v>
      </c>
      <c r="AA40" s="847" t="s">
        <v>70</v>
      </c>
      <c r="AB40" s="847" t="s">
        <v>209</v>
      </c>
      <c r="AC40" s="847" t="s">
        <v>29</v>
      </c>
      <c r="AD40" s="844">
        <v>1</v>
      </c>
      <c r="AE40" s="847">
        <v>2018</v>
      </c>
      <c r="AF40" s="725">
        <v>1</v>
      </c>
      <c r="AG40" s="725">
        <v>1</v>
      </c>
      <c r="AH40" s="725">
        <v>1</v>
      </c>
      <c r="AI40" s="725">
        <v>1</v>
      </c>
      <c r="AJ40" s="725">
        <v>1</v>
      </c>
      <c r="AK40" s="725">
        <v>1</v>
      </c>
      <c r="AL40" s="725">
        <v>1</v>
      </c>
      <c r="AM40" s="725">
        <v>1</v>
      </c>
      <c r="AN40" s="725">
        <v>1</v>
      </c>
      <c r="AO40" s="899">
        <v>1</v>
      </c>
      <c r="AP40" s="863">
        <f>AO40*X40</f>
        <v>0.02</v>
      </c>
      <c r="AQ40" s="1286">
        <f>(AP40+AP41+AP44)</f>
        <v>0.1</v>
      </c>
      <c r="AR40" s="91">
        <v>36</v>
      </c>
      <c r="AS40" s="100" t="s">
        <v>71</v>
      </c>
      <c r="AT40" s="24">
        <v>1</v>
      </c>
      <c r="AU40" s="24">
        <v>0.25</v>
      </c>
      <c r="AV40" s="24">
        <v>0.25</v>
      </c>
      <c r="AW40" s="24">
        <v>0.25</v>
      </c>
      <c r="AX40" s="24">
        <v>0.25</v>
      </c>
      <c r="AY40" s="382" t="s">
        <v>505</v>
      </c>
      <c r="AZ40" s="316" t="s">
        <v>472</v>
      </c>
      <c r="BA40" s="317" t="s">
        <v>473</v>
      </c>
    </row>
    <row r="41" spans="1:53" ht="33.75" x14ac:dyDescent="0.25">
      <c r="A41" s="935"/>
      <c r="B41" s="935"/>
      <c r="C41" s="935"/>
      <c r="D41" s="935"/>
      <c r="E41" s="935"/>
      <c r="F41" s="935"/>
      <c r="G41" s="935"/>
      <c r="H41" s="935"/>
      <c r="I41" s="935"/>
      <c r="J41" s="935"/>
      <c r="K41" s="935"/>
      <c r="L41" s="935"/>
      <c r="M41" s="935"/>
      <c r="N41" s="935"/>
      <c r="O41" s="935"/>
      <c r="P41" s="935"/>
      <c r="Q41" s="935"/>
      <c r="R41" s="935"/>
      <c r="S41" s="935"/>
      <c r="T41" s="1252"/>
      <c r="U41" s="1139"/>
      <c r="V41" s="1140"/>
      <c r="W41" s="1270"/>
      <c r="X41" s="1258">
        <v>0.04</v>
      </c>
      <c r="Y41" s="1141">
        <v>16</v>
      </c>
      <c r="Z41" s="1196" t="s">
        <v>474</v>
      </c>
      <c r="AA41" s="1197" t="s">
        <v>270</v>
      </c>
      <c r="AB41" s="1197" t="s">
        <v>271</v>
      </c>
      <c r="AC41" s="1195" t="s">
        <v>272</v>
      </c>
      <c r="AD41" s="1195">
        <v>4</v>
      </c>
      <c r="AE41" s="1195">
        <v>2018</v>
      </c>
      <c r="AF41" s="1195">
        <v>4</v>
      </c>
      <c r="AG41" s="1195">
        <v>5</v>
      </c>
      <c r="AH41" s="1195">
        <v>4</v>
      </c>
      <c r="AI41" s="1195">
        <v>4</v>
      </c>
      <c r="AJ41" s="1195">
        <v>4</v>
      </c>
      <c r="AK41" s="1195">
        <v>4</v>
      </c>
      <c r="AL41" s="1195">
        <v>4</v>
      </c>
      <c r="AM41" s="1195">
        <v>4</v>
      </c>
      <c r="AN41" s="1195">
        <v>4</v>
      </c>
      <c r="AO41" s="1205">
        <v>1</v>
      </c>
      <c r="AP41" s="1308">
        <f>AO41*X41</f>
        <v>0.04</v>
      </c>
      <c r="AQ41" s="1286"/>
      <c r="AR41" s="91">
        <v>37</v>
      </c>
      <c r="AS41" s="92" t="s">
        <v>273</v>
      </c>
      <c r="AT41" s="150">
        <v>0.3</v>
      </c>
      <c r="AU41" s="93">
        <v>7.4999999999999997E-2</v>
      </c>
      <c r="AV41" s="94">
        <v>7.4999999999999997E-2</v>
      </c>
      <c r="AW41" s="94">
        <v>7.4999999999999997E-2</v>
      </c>
      <c r="AX41" s="94">
        <v>7.4999999999999997E-2</v>
      </c>
      <c r="AY41" s="807" t="s">
        <v>722</v>
      </c>
      <c r="AZ41" s="316" t="s">
        <v>472</v>
      </c>
      <c r="BA41" s="317" t="s">
        <v>473</v>
      </c>
    </row>
    <row r="42" spans="1:53" ht="33.75" x14ac:dyDescent="0.25">
      <c r="A42" s="935"/>
      <c r="B42" s="935"/>
      <c r="C42" s="935"/>
      <c r="D42" s="935"/>
      <c r="E42" s="935"/>
      <c r="F42" s="935"/>
      <c r="G42" s="935"/>
      <c r="H42" s="935"/>
      <c r="I42" s="935"/>
      <c r="J42" s="935"/>
      <c r="K42" s="935"/>
      <c r="L42" s="935"/>
      <c r="M42" s="935"/>
      <c r="N42" s="935"/>
      <c r="O42" s="935"/>
      <c r="P42" s="935"/>
      <c r="Q42" s="935"/>
      <c r="R42" s="935"/>
      <c r="S42" s="935"/>
      <c r="T42" s="1252"/>
      <c r="U42" s="1139"/>
      <c r="V42" s="1140"/>
      <c r="W42" s="1270"/>
      <c r="X42" s="1258"/>
      <c r="Y42" s="1141"/>
      <c r="Z42" s="1196"/>
      <c r="AA42" s="1197"/>
      <c r="AB42" s="1197"/>
      <c r="AC42" s="1195"/>
      <c r="AD42" s="1195"/>
      <c r="AE42" s="1195"/>
      <c r="AF42" s="1195"/>
      <c r="AG42" s="1195"/>
      <c r="AH42" s="1195"/>
      <c r="AI42" s="1195"/>
      <c r="AJ42" s="1195"/>
      <c r="AK42" s="1195"/>
      <c r="AL42" s="1195"/>
      <c r="AM42" s="1195"/>
      <c r="AN42" s="1195"/>
      <c r="AO42" s="1205"/>
      <c r="AP42" s="1291"/>
      <c r="AQ42" s="1286"/>
      <c r="AR42" s="91">
        <v>38</v>
      </c>
      <c r="AS42" s="92" t="s">
        <v>274</v>
      </c>
      <c r="AT42" s="150">
        <v>0.3</v>
      </c>
      <c r="AU42" s="94">
        <v>7.4999999999999997E-2</v>
      </c>
      <c r="AV42" s="94">
        <v>7.4999999999999997E-2</v>
      </c>
      <c r="AW42" s="94">
        <v>7.4999999999999997E-2</v>
      </c>
      <c r="AX42" s="94">
        <v>7.4999999999999997E-2</v>
      </c>
      <c r="AY42" s="807" t="s">
        <v>722</v>
      </c>
      <c r="AZ42" s="316" t="s">
        <v>472</v>
      </c>
      <c r="BA42" s="317" t="s">
        <v>473</v>
      </c>
    </row>
    <row r="43" spans="1:53" ht="36" x14ac:dyDescent="0.25">
      <c r="A43" s="935"/>
      <c r="B43" s="935"/>
      <c r="C43" s="935"/>
      <c r="D43" s="935"/>
      <c r="E43" s="935"/>
      <c r="F43" s="935"/>
      <c r="G43" s="935"/>
      <c r="H43" s="935"/>
      <c r="I43" s="935"/>
      <c r="J43" s="935"/>
      <c r="K43" s="935"/>
      <c r="L43" s="935"/>
      <c r="M43" s="935"/>
      <c r="N43" s="935"/>
      <c r="O43" s="935"/>
      <c r="P43" s="935"/>
      <c r="Q43" s="935"/>
      <c r="R43" s="935"/>
      <c r="S43" s="935"/>
      <c r="T43" s="1252"/>
      <c r="U43" s="1139"/>
      <c r="V43" s="1140"/>
      <c r="W43" s="1270"/>
      <c r="X43" s="1258"/>
      <c r="Y43" s="1141"/>
      <c r="Z43" s="1196"/>
      <c r="AA43" s="1197"/>
      <c r="AB43" s="1197"/>
      <c r="AC43" s="1195"/>
      <c r="AD43" s="1195"/>
      <c r="AE43" s="1195"/>
      <c r="AF43" s="1195"/>
      <c r="AG43" s="1195"/>
      <c r="AH43" s="1195"/>
      <c r="AI43" s="1195"/>
      <c r="AJ43" s="1195"/>
      <c r="AK43" s="1195"/>
      <c r="AL43" s="1195"/>
      <c r="AM43" s="1195"/>
      <c r="AN43" s="1195"/>
      <c r="AO43" s="1205"/>
      <c r="AP43" s="1309"/>
      <c r="AQ43" s="1286"/>
      <c r="AR43" s="91">
        <v>39</v>
      </c>
      <c r="AS43" s="92" t="s">
        <v>275</v>
      </c>
      <c r="AT43" s="150">
        <v>0.4</v>
      </c>
      <c r="AU43" s="97">
        <v>0.1</v>
      </c>
      <c r="AV43" s="97">
        <v>0.1</v>
      </c>
      <c r="AW43" s="15">
        <v>0.1</v>
      </c>
      <c r="AX43" s="15">
        <v>0.1</v>
      </c>
      <c r="AY43" s="383" t="s">
        <v>506</v>
      </c>
      <c r="AZ43" s="316" t="s">
        <v>472</v>
      </c>
      <c r="BA43" s="317" t="s">
        <v>473</v>
      </c>
    </row>
    <row r="44" spans="1:53" ht="36" x14ac:dyDescent="0.25">
      <c r="A44" s="935"/>
      <c r="B44" s="935"/>
      <c r="C44" s="935"/>
      <c r="D44" s="935"/>
      <c r="E44" s="935"/>
      <c r="F44" s="935"/>
      <c r="G44" s="935"/>
      <c r="H44" s="935"/>
      <c r="I44" s="935"/>
      <c r="J44" s="935"/>
      <c r="K44" s="935"/>
      <c r="L44" s="935"/>
      <c r="M44" s="935"/>
      <c r="N44" s="935"/>
      <c r="O44" s="935"/>
      <c r="P44" s="935"/>
      <c r="Q44" s="935"/>
      <c r="R44" s="935"/>
      <c r="S44" s="935"/>
      <c r="T44" s="1252"/>
      <c r="U44" s="1139"/>
      <c r="V44" s="1140"/>
      <c r="W44" s="1270"/>
      <c r="X44" s="1258">
        <v>0.04</v>
      </c>
      <c r="Y44" s="1141">
        <v>17</v>
      </c>
      <c r="Z44" s="1142" t="s">
        <v>276</v>
      </c>
      <c r="AA44" s="1140" t="s">
        <v>277</v>
      </c>
      <c r="AB44" s="1140" t="s">
        <v>278</v>
      </c>
      <c r="AC44" s="1140" t="s">
        <v>279</v>
      </c>
      <c r="AD44" s="1143">
        <v>1</v>
      </c>
      <c r="AE44" s="1140">
        <v>2018</v>
      </c>
      <c r="AF44" s="1143">
        <v>1</v>
      </c>
      <c r="AG44" s="1143">
        <v>0</v>
      </c>
      <c r="AH44" s="1143">
        <v>1</v>
      </c>
      <c r="AI44" s="1143">
        <v>1</v>
      </c>
      <c r="AJ44" s="1143">
        <v>1</v>
      </c>
      <c r="AK44" s="1143">
        <v>1</v>
      </c>
      <c r="AL44" s="1143">
        <v>1</v>
      </c>
      <c r="AM44" s="1143">
        <v>1</v>
      </c>
      <c r="AN44" s="1143">
        <v>1</v>
      </c>
      <c r="AO44" s="1191">
        <v>1</v>
      </c>
      <c r="AP44" s="1176">
        <f>AO44*X44</f>
        <v>0.04</v>
      </c>
      <c r="AQ44" s="1286"/>
      <c r="AR44" s="91">
        <v>40</v>
      </c>
      <c r="AS44" s="98" t="s">
        <v>280</v>
      </c>
      <c r="AT44" s="24">
        <v>0.5</v>
      </c>
      <c r="AU44" s="144">
        <v>0.125</v>
      </c>
      <c r="AV44" s="144">
        <v>0.125</v>
      </c>
      <c r="AW44" s="144">
        <v>0.125</v>
      </c>
      <c r="AX44" s="144">
        <v>0.125</v>
      </c>
      <c r="AY44" s="99" t="s">
        <v>227</v>
      </c>
      <c r="AZ44" s="316" t="s">
        <v>472</v>
      </c>
      <c r="BA44" s="317" t="s">
        <v>473</v>
      </c>
    </row>
    <row r="45" spans="1:53" ht="34.5" thickBot="1" x14ac:dyDescent="0.3">
      <c r="A45" s="935"/>
      <c r="B45" s="935"/>
      <c r="C45" s="935"/>
      <c r="D45" s="935"/>
      <c r="E45" s="935"/>
      <c r="F45" s="935"/>
      <c r="G45" s="935"/>
      <c r="H45" s="935"/>
      <c r="I45" s="935"/>
      <c r="J45" s="935"/>
      <c r="K45" s="935"/>
      <c r="L45" s="935"/>
      <c r="M45" s="935"/>
      <c r="N45" s="935"/>
      <c r="O45" s="935"/>
      <c r="P45" s="935"/>
      <c r="Q45" s="935"/>
      <c r="R45" s="935"/>
      <c r="S45" s="935"/>
      <c r="T45" s="1252"/>
      <c r="U45" s="1139"/>
      <c r="V45" s="1140"/>
      <c r="W45" s="1270"/>
      <c r="X45" s="1258"/>
      <c r="Y45" s="1141"/>
      <c r="Z45" s="1142"/>
      <c r="AA45" s="1140"/>
      <c r="AB45" s="1140"/>
      <c r="AC45" s="1140"/>
      <c r="AD45" s="1143"/>
      <c r="AE45" s="1140"/>
      <c r="AF45" s="1143"/>
      <c r="AG45" s="1143"/>
      <c r="AH45" s="1143"/>
      <c r="AI45" s="1143"/>
      <c r="AJ45" s="1143"/>
      <c r="AK45" s="1143"/>
      <c r="AL45" s="1143"/>
      <c r="AM45" s="1143"/>
      <c r="AN45" s="1143"/>
      <c r="AO45" s="1191"/>
      <c r="AP45" s="1177"/>
      <c r="AQ45" s="1286"/>
      <c r="AR45" s="91">
        <v>41</v>
      </c>
      <c r="AS45" s="98" t="s">
        <v>281</v>
      </c>
      <c r="AT45" s="24">
        <v>0.5</v>
      </c>
      <c r="AU45" s="144">
        <v>0.125</v>
      </c>
      <c r="AV45" s="144">
        <v>0.125</v>
      </c>
      <c r="AW45" s="144">
        <v>0.125</v>
      </c>
      <c r="AX45" s="144">
        <v>0.125</v>
      </c>
      <c r="AY45" s="384" t="s">
        <v>508</v>
      </c>
      <c r="AZ45" s="316" t="s">
        <v>472</v>
      </c>
      <c r="BA45" s="317" t="s">
        <v>473</v>
      </c>
    </row>
    <row r="46" spans="1:53" ht="26.1" customHeight="1" x14ac:dyDescent="0.25">
      <c r="A46" s="1034">
        <v>10</v>
      </c>
      <c r="B46" s="935" t="s">
        <v>597</v>
      </c>
      <c r="C46" s="935" t="s">
        <v>584</v>
      </c>
      <c r="D46" s="935" t="s">
        <v>598</v>
      </c>
      <c r="E46" s="935"/>
      <c r="F46" s="1034" t="s">
        <v>600</v>
      </c>
      <c r="G46" s="930" t="s">
        <v>601</v>
      </c>
      <c r="H46" s="930" t="s">
        <v>602</v>
      </c>
      <c r="I46" s="930" t="s">
        <v>603</v>
      </c>
      <c r="J46" s="930" t="s">
        <v>599</v>
      </c>
      <c r="K46" s="930">
        <v>2018</v>
      </c>
      <c r="L46" s="930">
        <v>0</v>
      </c>
      <c r="M46" s="930">
        <v>0</v>
      </c>
      <c r="N46" s="1046">
        <v>0</v>
      </c>
      <c r="O46" s="1046">
        <v>0</v>
      </c>
      <c r="P46" s="1046">
        <v>0</v>
      </c>
      <c r="Q46" s="1047">
        <v>0</v>
      </c>
      <c r="R46" s="1047">
        <v>1</v>
      </c>
      <c r="S46" s="1046">
        <v>0</v>
      </c>
      <c r="T46" s="1252"/>
      <c r="U46" s="1257" t="s">
        <v>205</v>
      </c>
      <c r="V46" s="1163" t="s">
        <v>26</v>
      </c>
      <c r="W46" s="1284">
        <v>0.15</v>
      </c>
      <c r="X46" s="1277">
        <v>0.04</v>
      </c>
      <c r="Y46" s="1162">
        <v>18</v>
      </c>
      <c r="Z46" s="1163" t="s">
        <v>282</v>
      </c>
      <c r="AA46" s="1163" t="s">
        <v>33</v>
      </c>
      <c r="AB46" s="1163" t="s">
        <v>34</v>
      </c>
      <c r="AC46" s="1163" t="s">
        <v>279</v>
      </c>
      <c r="AD46" s="1163" t="s">
        <v>431</v>
      </c>
      <c r="AE46" s="1163">
        <v>2018</v>
      </c>
      <c r="AF46" s="1175">
        <v>0.85</v>
      </c>
      <c r="AG46" s="1179">
        <v>0.88888888888888884</v>
      </c>
      <c r="AH46" s="1179">
        <v>0.8571428571428571</v>
      </c>
      <c r="AI46" s="1179">
        <v>0.8771929824561403</v>
      </c>
      <c r="AJ46" s="1179">
        <v>0.7</v>
      </c>
      <c r="AK46" s="1179">
        <v>0.85</v>
      </c>
      <c r="AL46" s="1179">
        <v>0.8</v>
      </c>
      <c r="AM46" s="1175" t="s">
        <v>725</v>
      </c>
      <c r="AN46" s="1175">
        <v>0.85</v>
      </c>
      <c r="AO46" s="1085">
        <v>1.0006761325219742</v>
      </c>
      <c r="AP46" s="1279">
        <f>AO46*X46</f>
        <v>4.0027045300878965E-2</v>
      </c>
      <c r="AQ46" s="1287">
        <f>(AP46+AP49+AP51+AP53+AP57+AP59)</f>
        <v>0.14229461899702411</v>
      </c>
      <c r="AR46" s="726">
        <v>42</v>
      </c>
      <c r="AS46" s="110" t="s">
        <v>283</v>
      </c>
      <c r="AT46" s="497">
        <v>0.3</v>
      </c>
      <c r="AU46" s="111">
        <v>7.4999999999999997E-2</v>
      </c>
      <c r="AV46" s="111">
        <v>7.4999999999999997E-2</v>
      </c>
      <c r="AW46" s="111">
        <v>7.4999999999999997E-2</v>
      </c>
      <c r="AX46" s="111">
        <v>7.4999999999999997E-2</v>
      </c>
      <c r="AY46" s="112"/>
      <c r="AZ46" s="1159" t="s">
        <v>56</v>
      </c>
      <c r="BA46" s="1159" t="s">
        <v>45</v>
      </c>
    </row>
    <row r="47" spans="1:53" ht="24" x14ac:dyDescent="0.25">
      <c r="A47" s="1034"/>
      <c r="B47" s="935"/>
      <c r="C47" s="935"/>
      <c r="D47" s="935"/>
      <c r="E47" s="935"/>
      <c r="F47" s="1034"/>
      <c r="G47" s="930"/>
      <c r="H47" s="930"/>
      <c r="I47" s="930"/>
      <c r="J47" s="930"/>
      <c r="K47" s="930"/>
      <c r="L47" s="930"/>
      <c r="M47" s="930"/>
      <c r="N47" s="1046"/>
      <c r="O47" s="1046"/>
      <c r="P47" s="1046"/>
      <c r="Q47" s="1046"/>
      <c r="R47" s="1046"/>
      <c r="S47" s="1046"/>
      <c r="T47" s="1252"/>
      <c r="U47" s="1257"/>
      <c r="V47" s="1163"/>
      <c r="W47" s="1284"/>
      <c r="X47" s="1277"/>
      <c r="Y47" s="1162"/>
      <c r="Z47" s="1163"/>
      <c r="AA47" s="1163"/>
      <c r="AB47" s="1163"/>
      <c r="AC47" s="1163"/>
      <c r="AD47" s="1163"/>
      <c r="AE47" s="1163"/>
      <c r="AF47" s="1163"/>
      <c r="AG47" s="1180"/>
      <c r="AH47" s="1180"/>
      <c r="AI47" s="1180"/>
      <c r="AJ47" s="1180"/>
      <c r="AK47" s="1180"/>
      <c r="AL47" s="1180"/>
      <c r="AM47" s="1163"/>
      <c r="AN47" s="1163"/>
      <c r="AO47" s="1086"/>
      <c r="AP47" s="1280"/>
      <c r="AQ47" s="1287"/>
      <c r="AR47" s="726">
        <v>43</v>
      </c>
      <c r="AS47" s="110" t="s">
        <v>284</v>
      </c>
      <c r="AT47" s="497">
        <v>0.3</v>
      </c>
      <c r="AU47" s="111">
        <v>7.4999999999999997E-2</v>
      </c>
      <c r="AV47" s="111">
        <v>7.4999999999999997E-2</v>
      </c>
      <c r="AW47" s="111">
        <v>7.4999999999999997E-2</v>
      </c>
      <c r="AX47" s="111">
        <v>7.4999999999999997E-2</v>
      </c>
      <c r="AY47" s="112"/>
      <c r="AZ47" s="1159"/>
      <c r="BA47" s="1159"/>
    </row>
    <row r="48" spans="1:53" x14ac:dyDescent="0.25">
      <c r="A48" s="1034"/>
      <c r="B48" s="935"/>
      <c r="C48" s="935"/>
      <c r="D48" s="935"/>
      <c r="E48" s="935"/>
      <c r="F48" s="1034"/>
      <c r="G48" s="930"/>
      <c r="H48" s="930"/>
      <c r="I48" s="930"/>
      <c r="J48" s="930"/>
      <c r="K48" s="930"/>
      <c r="L48" s="930"/>
      <c r="M48" s="930"/>
      <c r="N48" s="1046"/>
      <c r="O48" s="1046"/>
      <c r="P48" s="1046"/>
      <c r="Q48" s="1046"/>
      <c r="R48" s="1046"/>
      <c r="S48" s="1046"/>
      <c r="T48" s="1252"/>
      <c r="U48" s="1257"/>
      <c r="V48" s="1163"/>
      <c r="W48" s="1284"/>
      <c r="X48" s="1277"/>
      <c r="Y48" s="1162"/>
      <c r="Z48" s="1163"/>
      <c r="AA48" s="1163"/>
      <c r="AB48" s="1163"/>
      <c r="AC48" s="1163"/>
      <c r="AD48" s="1163"/>
      <c r="AE48" s="1163"/>
      <c r="AF48" s="1163"/>
      <c r="AG48" s="1181"/>
      <c r="AH48" s="1181"/>
      <c r="AI48" s="1181"/>
      <c r="AJ48" s="1181"/>
      <c r="AK48" s="1181"/>
      <c r="AL48" s="1181"/>
      <c r="AM48" s="1163"/>
      <c r="AN48" s="1163"/>
      <c r="AO48" s="1087"/>
      <c r="AP48" s="1281"/>
      <c r="AQ48" s="1287"/>
      <c r="AR48" s="726">
        <v>44</v>
      </c>
      <c r="AS48" s="110" t="s">
        <v>285</v>
      </c>
      <c r="AT48" s="497">
        <v>0.4</v>
      </c>
      <c r="AU48" s="113">
        <v>0.1</v>
      </c>
      <c r="AV48" s="113">
        <v>0.1</v>
      </c>
      <c r="AW48" s="498">
        <v>0.1</v>
      </c>
      <c r="AX48" s="498">
        <v>0.1</v>
      </c>
      <c r="AY48" s="112"/>
      <c r="AZ48" s="1159"/>
      <c r="BA48" s="1159"/>
    </row>
    <row r="49" spans="1:53" ht="24" x14ac:dyDescent="0.25">
      <c r="A49" s="1034"/>
      <c r="B49" s="935"/>
      <c r="C49" s="935"/>
      <c r="D49" s="935"/>
      <c r="E49" s="935"/>
      <c r="F49" s="1034"/>
      <c r="G49" s="930"/>
      <c r="H49" s="930"/>
      <c r="I49" s="930"/>
      <c r="J49" s="930"/>
      <c r="K49" s="930"/>
      <c r="L49" s="930"/>
      <c r="M49" s="930"/>
      <c r="N49" s="1046"/>
      <c r="O49" s="1046"/>
      <c r="P49" s="1046"/>
      <c r="Q49" s="1046"/>
      <c r="R49" s="1046"/>
      <c r="S49" s="1046"/>
      <c r="T49" s="1252"/>
      <c r="U49" s="1257"/>
      <c r="V49" s="1163"/>
      <c r="W49" s="1284"/>
      <c r="X49" s="1277">
        <v>0.04</v>
      </c>
      <c r="Y49" s="1162">
        <v>19</v>
      </c>
      <c r="Z49" s="1159" t="s">
        <v>433</v>
      </c>
      <c r="AA49" s="1159" t="s">
        <v>215</v>
      </c>
      <c r="AB49" s="1159" t="s">
        <v>214</v>
      </c>
      <c r="AC49" s="1159" t="s">
        <v>279</v>
      </c>
      <c r="AD49" s="1159" t="s">
        <v>432</v>
      </c>
      <c r="AE49" s="1159">
        <v>2018</v>
      </c>
      <c r="AF49" s="1158">
        <v>0.41899999999999998</v>
      </c>
      <c r="AG49" s="1155">
        <v>0.88</v>
      </c>
      <c r="AH49" s="1155">
        <v>0.28000000000000003</v>
      </c>
      <c r="AI49" s="1155">
        <v>0.87</v>
      </c>
      <c r="AJ49" s="1155">
        <v>0.14000000000000001</v>
      </c>
      <c r="AK49" s="1155">
        <v>0.21</v>
      </c>
      <c r="AL49" s="1155">
        <v>0.31</v>
      </c>
      <c r="AM49" s="1158" t="s">
        <v>745</v>
      </c>
      <c r="AN49" s="1158">
        <v>0.41899999999999998</v>
      </c>
      <c r="AO49" s="1065">
        <v>1</v>
      </c>
      <c r="AP49" s="1176">
        <f>AO49*X49</f>
        <v>0.04</v>
      </c>
      <c r="AQ49" s="1287"/>
      <c r="AR49" s="726">
        <v>45</v>
      </c>
      <c r="AS49" s="115" t="s">
        <v>286</v>
      </c>
      <c r="AT49" s="116">
        <v>0.5</v>
      </c>
      <c r="AU49" s="117">
        <v>0.125</v>
      </c>
      <c r="AV49" s="117">
        <v>0.125</v>
      </c>
      <c r="AW49" s="117">
        <v>0.125</v>
      </c>
      <c r="AX49" s="117">
        <v>0.125</v>
      </c>
      <c r="AY49" s="115" t="s">
        <v>54</v>
      </c>
      <c r="AZ49" s="1159"/>
      <c r="BA49" s="1159"/>
    </row>
    <row r="50" spans="1:53" ht="24" x14ac:dyDescent="0.25">
      <c r="A50" s="1034"/>
      <c r="B50" s="935"/>
      <c r="C50" s="935"/>
      <c r="D50" s="935"/>
      <c r="E50" s="935"/>
      <c r="F50" s="1034"/>
      <c r="G50" s="930"/>
      <c r="H50" s="930"/>
      <c r="I50" s="930"/>
      <c r="J50" s="930"/>
      <c r="K50" s="930"/>
      <c r="L50" s="930"/>
      <c r="M50" s="930"/>
      <c r="N50" s="1046"/>
      <c r="O50" s="1046"/>
      <c r="P50" s="1046"/>
      <c r="Q50" s="1046"/>
      <c r="R50" s="1046"/>
      <c r="S50" s="1046"/>
      <c r="T50" s="1252"/>
      <c r="U50" s="1257"/>
      <c r="V50" s="1163"/>
      <c r="W50" s="1284"/>
      <c r="X50" s="1277"/>
      <c r="Y50" s="1162"/>
      <c r="Z50" s="1159"/>
      <c r="AA50" s="1159"/>
      <c r="AB50" s="1159"/>
      <c r="AC50" s="1159"/>
      <c r="AD50" s="1159"/>
      <c r="AE50" s="1159"/>
      <c r="AF50" s="1159"/>
      <c r="AG50" s="1156"/>
      <c r="AH50" s="1156"/>
      <c r="AI50" s="1156"/>
      <c r="AJ50" s="1156"/>
      <c r="AK50" s="1156"/>
      <c r="AL50" s="1156"/>
      <c r="AM50" s="1159"/>
      <c r="AN50" s="1159"/>
      <c r="AO50" s="1073"/>
      <c r="AP50" s="1177"/>
      <c r="AQ50" s="1287"/>
      <c r="AR50" s="726">
        <v>46</v>
      </c>
      <c r="AS50" s="115" t="s">
        <v>287</v>
      </c>
      <c r="AT50" s="116">
        <v>0.5</v>
      </c>
      <c r="AU50" s="117">
        <v>0.125</v>
      </c>
      <c r="AV50" s="117">
        <v>0.125</v>
      </c>
      <c r="AW50" s="117">
        <v>0.125</v>
      </c>
      <c r="AX50" s="117">
        <v>0.125</v>
      </c>
      <c r="AY50" s="115"/>
      <c r="AZ50" s="1159"/>
      <c r="BA50" s="1159"/>
    </row>
    <row r="51" spans="1:53" ht="48" x14ac:dyDescent="0.25">
      <c r="A51" s="1034"/>
      <c r="B51" s="935"/>
      <c r="C51" s="935"/>
      <c r="D51" s="935"/>
      <c r="E51" s="935"/>
      <c r="F51" s="1034"/>
      <c r="G51" s="930"/>
      <c r="H51" s="930"/>
      <c r="I51" s="930"/>
      <c r="J51" s="930"/>
      <c r="K51" s="930"/>
      <c r="L51" s="930"/>
      <c r="M51" s="930"/>
      <c r="N51" s="1046"/>
      <c r="O51" s="1046"/>
      <c r="P51" s="1046"/>
      <c r="Q51" s="1046"/>
      <c r="R51" s="1046"/>
      <c r="S51" s="1046"/>
      <c r="T51" s="1252"/>
      <c r="U51" s="1257"/>
      <c r="V51" s="1163"/>
      <c r="W51" s="1284"/>
      <c r="X51" s="1277">
        <v>0.04</v>
      </c>
      <c r="Y51" s="1162">
        <v>20</v>
      </c>
      <c r="Z51" s="1166" t="s">
        <v>453</v>
      </c>
      <c r="AA51" s="1159" t="s">
        <v>288</v>
      </c>
      <c r="AB51" s="1159" t="s">
        <v>289</v>
      </c>
      <c r="AC51" s="1159" t="s">
        <v>29</v>
      </c>
      <c r="AD51" s="1167" t="s">
        <v>452</v>
      </c>
      <c r="AE51" s="1159">
        <v>2018</v>
      </c>
      <c r="AF51" s="1167">
        <v>0.9</v>
      </c>
      <c r="AG51" s="1155">
        <v>0.9375</v>
      </c>
      <c r="AH51" s="1155">
        <v>1</v>
      </c>
      <c r="AI51" s="1155">
        <v>0.97916666666666663</v>
      </c>
      <c r="AJ51" s="1155">
        <v>1</v>
      </c>
      <c r="AK51" s="1155">
        <v>1</v>
      </c>
      <c r="AL51" s="1155">
        <v>1</v>
      </c>
      <c r="AM51" s="1167" t="s">
        <v>726</v>
      </c>
      <c r="AN51" s="1167">
        <v>0.9</v>
      </c>
      <c r="AO51" s="1065">
        <v>1</v>
      </c>
      <c r="AP51" s="1176">
        <f>AO51*X51</f>
        <v>0.04</v>
      </c>
      <c r="AQ51" s="1287"/>
      <c r="AR51" s="726">
        <v>47</v>
      </c>
      <c r="AS51" s="115" t="s">
        <v>290</v>
      </c>
      <c r="AT51" s="116">
        <v>0.5</v>
      </c>
      <c r="AU51" s="117">
        <v>0.125</v>
      </c>
      <c r="AV51" s="117">
        <v>0.125</v>
      </c>
      <c r="AW51" s="117">
        <v>0.125</v>
      </c>
      <c r="AX51" s="117">
        <v>0.125</v>
      </c>
      <c r="AY51" s="115" t="s">
        <v>298</v>
      </c>
      <c r="AZ51" s="1159"/>
      <c r="BA51" s="1159"/>
    </row>
    <row r="52" spans="1:53" x14ac:dyDescent="0.25">
      <c r="A52" s="1034"/>
      <c r="B52" s="935"/>
      <c r="C52" s="935"/>
      <c r="D52" s="935"/>
      <c r="E52" s="935"/>
      <c r="F52" s="1034"/>
      <c r="G52" s="930"/>
      <c r="H52" s="930"/>
      <c r="I52" s="930"/>
      <c r="J52" s="930"/>
      <c r="K52" s="930"/>
      <c r="L52" s="930"/>
      <c r="M52" s="930"/>
      <c r="N52" s="1046"/>
      <c r="O52" s="1046"/>
      <c r="P52" s="1046"/>
      <c r="Q52" s="1046"/>
      <c r="R52" s="1046"/>
      <c r="S52" s="1046"/>
      <c r="T52" s="1252"/>
      <c r="U52" s="1257"/>
      <c r="V52" s="1163"/>
      <c r="W52" s="1284"/>
      <c r="X52" s="1277"/>
      <c r="Y52" s="1162"/>
      <c r="Z52" s="1166"/>
      <c r="AA52" s="1159"/>
      <c r="AB52" s="1159"/>
      <c r="AC52" s="1159"/>
      <c r="AD52" s="1167"/>
      <c r="AE52" s="1159"/>
      <c r="AF52" s="1167"/>
      <c r="AG52" s="1156"/>
      <c r="AH52" s="1156"/>
      <c r="AI52" s="1156"/>
      <c r="AJ52" s="1156"/>
      <c r="AK52" s="1156"/>
      <c r="AL52" s="1156"/>
      <c r="AM52" s="1167"/>
      <c r="AN52" s="1167"/>
      <c r="AO52" s="1171"/>
      <c r="AP52" s="1177"/>
      <c r="AQ52" s="1287"/>
      <c r="AR52" s="726">
        <v>48</v>
      </c>
      <c r="AS52" s="115" t="s">
        <v>291</v>
      </c>
      <c r="AT52" s="116">
        <v>0.5</v>
      </c>
      <c r="AU52" s="117">
        <v>0.125</v>
      </c>
      <c r="AV52" s="117">
        <v>0.125</v>
      </c>
      <c r="AW52" s="117">
        <v>0.125</v>
      </c>
      <c r="AX52" s="117">
        <v>0.125</v>
      </c>
      <c r="AY52" s="115"/>
      <c r="AZ52" s="1159"/>
      <c r="BA52" s="1159"/>
    </row>
    <row r="53" spans="1:53" ht="36" x14ac:dyDescent="0.25">
      <c r="A53" s="1034"/>
      <c r="B53" s="935"/>
      <c r="C53" s="935"/>
      <c r="D53" s="935"/>
      <c r="E53" s="935"/>
      <c r="F53" s="1034"/>
      <c r="G53" s="930"/>
      <c r="H53" s="930"/>
      <c r="I53" s="930"/>
      <c r="J53" s="930"/>
      <c r="K53" s="930"/>
      <c r="L53" s="930"/>
      <c r="M53" s="930"/>
      <c r="N53" s="1046"/>
      <c r="O53" s="1046"/>
      <c r="P53" s="1046"/>
      <c r="Q53" s="1046"/>
      <c r="R53" s="1046"/>
      <c r="S53" s="1046"/>
      <c r="T53" s="1252"/>
      <c r="U53" s="1257"/>
      <c r="V53" s="1163"/>
      <c r="W53" s="1284"/>
      <c r="X53" s="1277">
        <v>0.01</v>
      </c>
      <c r="Y53" s="1162">
        <v>21</v>
      </c>
      <c r="Z53" s="1163" t="s">
        <v>455</v>
      </c>
      <c r="AA53" s="1163" t="s">
        <v>35</v>
      </c>
      <c r="AB53" s="1163" t="s">
        <v>36</v>
      </c>
      <c r="AC53" s="1192" t="s">
        <v>279</v>
      </c>
      <c r="AD53" s="1175" t="s">
        <v>454</v>
      </c>
      <c r="AE53" s="1194">
        <v>2018</v>
      </c>
      <c r="AF53" s="1165">
        <v>0.17699999999999999</v>
      </c>
      <c r="AG53" s="1182">
        <v>0.44897959183673469</v>
      </c>
      <c r="AH53" s="1182">
        <v>0.57692307692307687</v>
      </c>
      <c r="AI53" s="1182">
        <v>0.49333333333333335</v>
      </c>
      <c r="AJ53" s="1188">
        <v>0.38461538461538464</v>
      </c>
      <c r="AK53" s="1188">
        <v>0.29166666666666669</v>
      </c>
      <c r="AL53" s="1182">
        <v>0.32432432432432434</v>
      </c>
      <c r="AM53" s="1312" t="s">
        <v>727</v>
      </c>
      <c r="AN53" s="1165">
        <v>0.17699999999999999</v>
      </c>
      <c r="AO53" s="1185">
        <v>1</v>
      </c>
      <c r="AP53" s="1176">
        <f>AO53*X53</f>
        <v>0.01</v>
      </c>
      <c r="AQ53" s="1287"/>
      <c r="AR53" s="726">
        <v>49</v>
      </c>
      <c r="AS53" s="118" t="s">
        <v>57</v>
      </c>
      <c r="AT53" s="146">
        <v>0.25</v>
      </c>
      <c r="AU53" s="147">
        <v>6.25E-2</v>
      </c>
      <c r="AV53" s="147">
        <v>6.25E-2</v>
      </c>
      <c r="AW53" s="147">
        <v>6.25E-2</v>
      </c>
      <c r="AX53" s="147">
        <v>6.25E-2</v>
      </c>
      <c r="AY53" s="115" t="s">
        <v>61</v>
      </c>
      <c r="AZ53" s="1159"/>
      <c r="BA53" s="1159"/>
    </row>
    <row r="54" spans="1:53" ht="24" x14ac:dyDescent="0.25">
      <c r="A54" s="1034"/>
      <c r="B54" s="935"/>
      <c r="C54" s="935"/>
      <c r="D54" s="935"/>
      <c r="E54" s="935"/>
      <c r="F54" s="1034"/>
      <c r="G54" s="930"/>
      <c r="H54" s="930"/>
      <c r="I54" s="930"/>
      <c r="J54" s="930"/>
      <c r="K54" s="930"/>
      <c r="L54" s="930"/>
      <c r="M54" s="930"/>
      <c r="N54" s="1046"/>
      <c r="O54" s="1046"/>
      <c r="P54" s="1046"/>
      <c r="Q54" s="1046"/>
      <c r="R54" s="1046"/>
      <c r="S54" s="1046"/>
      <c r="T54" s="1252"/>
      <c r="U54" s="1257"/>
      <c r="V54" s="1163"/>
      <c r="W54" s="1284"/>
      <c r="X54" s="1277"/>
      <c r="Y54" s="1162"/>
      <c r="Z54" s="1163"/>
      <c r="AA54" s="1163"/>
      <c r="AB54" s="1163"/>
      <c r="AC54" s="1192"/>
      <c r="AD54" s="1193"/>
      <c r="AE54" s="1194"/>
      <c r="AF54" s="1165"/>
      <c r="AG54" s="1183"/>
      <c r="AH54" s="1183"/>
      <c r="AI54" s="1183"/>
      <c r="AJ54" s="1189"/>
      <c r="AK54" s="1189"/>
      <c r="AL54" s="1183"/>
      <c r="AM54" s="1312"/>
      <c r="AN54" s="1165"/>
      <c r="AO54" s="1186"/>
      <c r="AP54" s="1178"/>
      <c r="AQ54" s="1287"/>
      <c r="AR54" s="726">
        <v>50</v>
      </c>
      <c r="AS54" s="118" t="s">
        <v>60</v>
      </c>
      <c r="AT54" s="146">
        <v>0.25</v>
      </c>
      <c r="AU54" s="147">
        <v>6.25E-2</v>
      </c>
      <c r="AV54" s="147">
        <v>6.25E-2</v>
      </c>
      <c r="AW54" s="147">
        <v>6.25E-2</v>
      </c>
      <c r="AX54" s="147">
        <v>6.25E-2</v>
      </c>
      <c r="AY54" s="115" t="s">
        <v>63</v>
      </c>
      <c r="AZ54" s="1159"/>
      <c r="BA54" s="1159"/>
    </row>
    <row r="55" spans="1:53" ht="24" x14ac:dyDescent="0.25">
      <c r="A55" s="1034"/>
      <c r="B55" s="935"/>
      <c r="C55" s="935"/>
      <c r="D55" s="935"/>
      <c r="E55" s="935"/>
      <c r="F55" s="1034"/>
      <c r="G55" s="930"/>
      <c r="H55" s="930"/>
      <c r="I55" s="930"/>
      <c r="J55" s="930"/>
      <c r="K55" s="930"/>
      <c r="L55" s="930"/>
      <c r="M55" s="930"/>
      <c r="N55" s="1046"/>
      <c r="O55" s="1046"/>
      <c r="P55" s="1046"/>
      <c r="Q55" s="1046"/>
      <c r="R55" s="1046"/>
      <c r="S55" s="1046"/>
      <c r="T55" s="1252"/>
      <c r="U55" s="1257"/>
      <c r="V55" s="1163"/>
      <c r="W55" s="1284"/>
      <c r="X55" s="1277"/>
      <c r="Y55" s="1162"/>
      <c r="Z55" s="1163"/>
      <c r="AA55" s="1163"/>
      <c r="AB55" s="1163"/>
      <c r="AC55" s="1192"/>
      <c r="AD55" s="1193"/>
      <c r="AE55" s="1194"/>
      <c r="AF55" s="1165"/>
      <c r="AG55" s="1183"/>
      <c r="AH55" s="1183"/>
      <c r="AI55" s="1183"/>
      <c r="AJ55" s="1189"/>
      <c r="AK55" s="1189"/>
      <c r="AL55" s="1183"/>
      <c r="AM55" s="1312"/>
      <c r="AN55" s="1165"/>
      <c r="AO55" s="1186"/>
      <c r="AP55" s="1178"/>
      <c r="AQ55" s="1287"/>
      <c r="AR55" s="726">
        <v>51</v>
      </c>
      <c r="AS55" s="118" t="s">
        <v>58</v>
      </c>
      <c r="AT55" s="146">
        <v>0.25</v>
      </c>
      <c r="AU55" s="147">
        <v>6.25E-2</v>
      </c>
      <c r="AV55" s="147">
        <v>6.25E-2</v>
      </c>
      <c r="AW55" s="147">
        <v>6.25E-2</v>
      </c>
      <c r="AX55" s="147">
        <v>6.25E-2</v>
      </c>
      <c r="AY55" s="115" t="s">
        <v>62</v>
      </c>
      <c r="AZ55" s="1159"/>
      <c r="BA55" s="1159"/>
    </row>
    <row r="56" spans="1:53" ht="48" x14ac:dyDescent="0.25">
      <c r="A56" s="1034"/>
      <c r="B56" s="935"/>
      <c r="C56" s="935"/>
      <c r="D56" s="935"/>
      <c r="E56" s="935"/>
      <c r="F56" s="1034"/>
      <c r="G56" s="930"/>
      <c r="H56" s="930"/>
      <c r="I56" s="930"/>
      <c r="J56" s="930"/>
      <c r="K56" s="930"/>
      <c r="L56" s="930"/>
      <c r="M56" s="930"/>
      <c r="N56" s="1046"/>
      <c r="O56" s="1046"/>
      <c r="P56" s="1046"/>
      <c r="Q56" s="1046"/>
      <c r="R56" s="1046"/>
      <c r="S56" s="1046"/>
      <c r="T56" s="1252"/>
      <c r="U56" s="1257"/>
      <c r="V56" s="1163"/>
      <c r="W56" s="1284"/>
      <c r="X56" s="1277"/>
      <c r="Y56" s="1162"/>
      <c r="Z56" s="1163"/>
      <c r="AA56" s="1163"/>
      <c r="AB56" s="1163"/>
      <c r="AC56" s="1192"/>
      <c r="AD56" s="1193"/>
      <c r="AE56" s="1194"/>
      <c r="AF56" s="1165"/>
      <c r="AG56" s="1184"/>
      <c r="AH56" s="1184"/>
      <c r="AI56" s="1184"/>
      <c r="AJ56" s="1190"/>
      <c r="AK56" s="1190"/>
      <c r="AL56" s="1184"/>
      <c r="AM56" s="1312"/>
      <c r="AN56" s="1165"/>
      <c r="AO56" s="1187"/>
      <c r="AP56" s="1177"/>
      <c r="AQ56" s="1287"/>
      <c r="AR56" s="726">
        <v>52</v>
      </c>
      <c r="AS56" s="118" t="s">
        <v>59</v>
      </c>
      <c r="AT56" s="146">
        <v>0.25</v>
      </c>
      <c r="AU56" s="147">
        <v>6.25E-2</v>
      </c>
      <c r="AV56" s="147">
        <v>6.25E-2</v>
      </c>
      <c r="AW56" s="147">
        <v>6.25E-2</v>
      </c>
      <c r="AX56" s="147">
        <v>6.25E-2</v>
      </c>
      <c r="AY56" s="115" t="s">
        <v>64</v>
      </c>
      <c r="AZ56" s="1159"/>
      <c r="BA56" s="1159"/>
    </row>
    <row r="57" spans="1:53" ht="26.1" customHeight="1" x14ac:dyDescent="0.25">
      <c r="A57" s="930">
        <v>11</v>
      </c>
      <c r="B57" s="935"/>
      <c r="C57" s="935"/>
      <c r="D57" s="935"/>
      <c r="E57" s="935"/>
      <c r="F57" s="930" t="s">
        <v>604</v>
      </c>
      <c r="G57" s="930" t="s">
        <v>605</v>
      </c>
      <c r="H57" s="930" t="s">
        <v>606</v>
      </c>
      <c r="I57" s="930" t="s">
        <v>29</v>
      </c>
      <c r="J57" s="931">
        <v>0.02</v>
      </c>
      <c r="K57" s="930">
        <v>2018</v>
      </c>
      <c r="L57" s="931">
        <v>0.02</v>
      </c>
      <c r="M57" s="931">
        <v>0.02</v>
      </c>
      <c r="N57" s="931">
        <v>0.02</v>
      </c>
      <c r="O57" s="930">
        <v>20</v>
      </c>
      <c r="P57" s="930">
        <v>1445</v>
      </c>
      <c r="Q57" s="1059">
        <f>O57/P57</f>
        <v>1.384083044982699E-2</v>
      </c>
      <c r="R57" s="931">
        <v>1</v>
      </c>
      <c r="S57" s="931">
        <v>0.02</v>
      </c>
      <c r="T57" s="1252"/>
      <c r="U57" s="1257"/>
      <c r="V57" s="1163"/>
      <c r="W57" s="1284"/>
      <c r="X57" s="1277">
        <v>0.01</v>
      </c>
      <c r="Y57" s="1162">
        <v>22</v>
      </c>
      <c r="Z57" s="1163" t="s">
        <v>740</v>
      </c>
      <c r="AA57" s="1159" t="s">
        <v>293</v>
      </c>
      <c r="AB57" s="1159" t="s">
        <v>294</v>
      </c>
      <c r="AC57" s="1159" t="s">
        <v>279</v>
      </c>
      <c r="AD57" s="1164" t="s">
        <v>456</v>
      </c>
      <c r="AE57" s="1159">
        <v>2018</v>
      </c>
      <c r="AF57" s="1158">
        <v>8.4400000000000003E-2</v>
      </c>
      <c r="AG57" s="1160">
        <v>2.1000000000000001E-2</v>
      </c>
      <c r="AH57" s="1160">
        <v>0.02</v>
      </c>
      <c r="AI57" s="1155">
        <v>4.1000000000000002E-2</v>
      </c>
      <c r="AJ57" s="1160">
        <v>2.1000000000000001E-2</v>
      </c>
      <c r="AK57" s="1160">
        <v>2.4E-2</v>
      </c>
      <c r="AL57" s="1155">
        <v>4.3999999999999997E-2</v>
      </c>
      <c r="AM57" s="1158" t="s">
        <v>746</v>
      </c>
      <c r="AN57" s="1158">
        <v>8.4400000000000003E-2</v>
      </c>
      <c r="AO57" s="1065">
        <v>1</v>
      </c>
      <c r="AP57" s="1176">
        <f>AO57*X57</f>
        <v>0.01</v>
      </c>
      <c r="AQ57" s="1287"/>
      <c r="AR57" s="726">
        <v>53</v>
      </c>
      <c r="AS57" s="115" t="s">
        <v>296</v>
      </c>
      <c r="AT57" s="116">
        <v>0.5</v>
      </c>
      <c r="AU57" s="117">
        <v>0.125</v>
      </c>
      <c r="AV57" s="117">
        <v>0.125</v>
      </c>
      <c r="AW57" s="117">
        <v>0.125</v>
      </c>
      <c r="AX57" s="117">
        <v>0.125</v>
      </c>
      <c r="AY57" s="112"/>
      <c r="AZ57" s="1159"/>
      <c r="BA57" s="1159"/>
    </row>
    <row r="58" spans="1:53" ht="15" customHeight="1" x14ac:dyDescent="0.25">
      <c r="A58" s="930"/>
      <c r="B58" s="935"/>
      <c r="C58" s="935"/>
      <c r="D58" s="935"/>
      <c r="E58" s="935"/>
      <c r="F58" s="930"/>
      <c r="G58" s="930"/>
      <c r="H58" s="930"/>
      <c r="I58" s="930"/>
      <c r="J58" s="930"/>
      <c r="K58" s="930"/>
      <c r="L58" s="930"/>
      <c r="M58" s="930"/>
      <c r="N58" s="930"/>
      <c r="O58" s="930"/>
      <c r="P58" s="930"/>
      <c r="Q58" s="1059"/>
      <c r="R58" s="930"/>
      <c r="S58" s="930"/>
      <c r="T58" s="1252"/>
      <c r="U58" s="1257"/>
      <c r="V58" s="1163"/>
      <c r="W58" s="1284"/>
      <c r="X58" s="1277"/>
      <c r="Y58" s="1162"/>
      <c r="Z58" s="1163"/>
      <c r="AA58" s="1159"/>
      <c r="AB58" s="1159"/>
      <c r="AC58" s="1159"/>
      <c r="AD58" s="1164"/>
      <c r="AE58" s="1159"/>
      <c r="AF58" s="1159"/>
      <c r="AG58" s="1161"/>
      <c r="AH58" s="1161"/>
      <c r="AI58" s="1156"/>
      <c r="AJ58" s="1161"/>
      <c r="AK58" s="1161"/>
      <c r="AL58" s="1156"/>
      <c r="AM58" s="1159"/>
      <c r="AN58" s="1159"/>
      <c r="AO58" s="1171"/>
      <c r="AP58" s="1177"/>
      <c r="AQ58" s="1287"/>
      <c r="AR58" s="726">
        <v>54</v>
      </c>
      <c r="AS58" s="115" t="s">
        <v>295</v>
      </c>
      <c r="AT58" s="116">
        <v>0.5</v>
      </c>
      <c r="AU58" s="117">
        <v>0.125</v>
      </c>
      <c r="AV58" s="117">
        <v>0.125</v>
      </c>
      <c r="AW58" s="117">
        <v>0.125</v>
      </c>
      <c r="AX58" s="117">
        <v>0.125</v>
      </c>
      <c r="AY58" s="112"/>
      <c r="AZ58" s="1159"/>
      <c r="BA58" s="1159"/>
    </row>
    <row r="59" spans="1:53" ht="60" x14ac:dyDescent="0.25">
      <c r="A59" s="930"/>
      <c r="B59" s="935"/>
      <c r="C59" s="935"/>
      <c r="D59" s="935"/>
      <c r="E59" s="935"/>
      <c r="F59" s="930"/>
      <c r="G59" s="930"/>
      <c r="H59" s="930"/>
      <c r="I59" s="930"/>
      <c r="J59" s="930"/>
      <c r="K59" s="930"/>
      <c r="L59" s="930"/>
      <c r="M59" s="930"/>
      <c r="N59" s="930"/>
      <c r="O59" s="930"/>
      <c r="P59" s="930"/>
      <c r="Q59" s="1059"/>
      <c r="R59" s="930"/>
      <c r="S59" s="930"/>
      <c r="T59" s="1252"/>
      <c r="U59" s="1257"/>
      <c r="V59" s="1163"/>
      <c r="W59" s="1284"/>
      <c r="X59" s="866">
        <v>0.01</v>
      </c>
      <c r="Y59" s="852">
        <v>23</v>
      </c>
      <c r="Z59" s="845" t="s">
        <v>299</v>
      </c>
      <c r="AA59" s="845" t="s">
        <v>216</v>
      </c>
      <c r="AB59" s="845" t="s">
        <v>566</v>
      </c>
      <c r="AC59" s="858" t="s">
        <v>279</v>
      </c>
      <c r="AD59" s="859">
        <v>0.9</v>
      </c>
      <c r="AE59" s="860">
        <v>2018</v>
      </c>
      <c r="AF59" s="727">
        <v>0.9</v>
      </c>
      <c r="AG59" s="782">
        <v>9.0909090909090912E-2</v>
      </c>
      <c r="AH59" s="782">
        <v>0.5625</v>
      </c>
      <c r="AI59" s="782">
        <v>0.37037037037037035</v>
      </c>
      <c r="AJ59" s="833">
        <v>0</v>
      </c>
      <c r="AK59" s="833">
        <v>0</v>
      </c>
      <c r="AL59" s="782">
        <v>0</v>
      </c>
      <c r="AM59" s="782" t="s">
        <v>728</v>
      </c>
      <c r="AN59" s="780">
        <v>0.9</v>
      </c>
      <c r="AO59" s="897">
        <v>0.22675736961451248</v>
      </c>
      <c r="AP59" s="863">
        <f>AO59*X59</f>
        <v>2.2675736961451248E-3</v>
      </c>
      <c r="AQ59" s="1287"/>
      <c r="AR59" s="726">
        <v>55</v>
      </c>
      <c r="AS59" s="115" t="s">
        <v>297</v>
      </c>
      <c r="AT59" s="116">
        <v>1</v>
      </c>
      <c r="AU59" s="116">
        <v>0.25</v>
      </c>
      <c r="AV59" s="116">
        <v>0.25</v>
      </c>
      <c r="AW59" s="116">
        <v>0.25</v>
      </c>
      <c r="AX59" s="116">
        <v>0.25</v>
      </c>
      <c r="AY59" s="115" t="s">
        <v>219</v>
      </c>
      <c r="AZ59" s="1159"/>
      <c r="BA59" s="1159"/>
    </row>
    <row r="60" spans="1:53" ht="36" x14ac:dyDescent="0.25">
      <c r="A60" s="935">
        <v>12</v>
      </c>
      <c r="B60" s="935" t="s">
        <v>589</v>
      </c>
      <c r="C60" s="935" t="s">
        <v>584</v>
      </c>
      <c r="D60" s="935" t="s">
        <v>608</v>
      </c>
      <c r="E60" s="935"/>
      <c r="F60" s="935" t="s">
        <v>626</v>
      </c>
      <c r="G60" s="935" t="s">
        <v>609</v>
      </c>
      <c r="H60" s="935" t="s">
        <v>610</v>
      </c>
      <c r="I60" s="935" t="s">
        <v>595</v>
      </c>
      <c r="J60" s="935">
        <v>0</v>
      </c>
      <c r="K60" s="935">
        <v>2017</v>
      </c>
      <c r="L60" s="935">
        <v>0</v>
      </c>
      <c r="M60" s="935">
        <v>0</v>
      </c>
      <c r="N60" s="935">
        <v>0</v>
      </c>
      <c r="O60" s="935">
        <v>0</v>
      </c>
      <c r="P60" s="935">
        <v>0</v>
      </c>
      <c r="Q60" s="933">
        <v>0</v>
      </c>
      <c r="R60" s="933">
        <v>1</v>
      </c>
      <c r="S60" s="935">
        <v>0</v>
      </c>
      <c r="T60" s="1252"/>
      <c r="U60" s="1278" t="s">
        <v>73</v>
      </c>
      <c r="V60" s="1138" t="s">
        <v>26</v>
      </c>
      <c r="W60" s="1285">
        <v>0.05</v>
      </c>
      <c r="X60" s="885">
        <v>0.01</v>
      </c>
      <c r="Y60" s="850">
        <v>24</v>
      </c>
      <c r="Z60" s="861" t="s">
        <v>466</v>
      </c>
      <c r="AA60" s="861" t="s">
        <v>300</v>
      </c>
      <c r="AB60" s="861" t="s">
        <v>226</v>
      </c>
      <c r="AC60" s="861" t="s">
        <v>279</v>
      </c>
      <c r="AD60" s="862">
        <v>0</v>
      </c>
      <c r="AE60" s="861">
        <v>2018</v>
      </c>
      <c r="AF60" s="802">
        <v>0.01</v>
      </c>
      <c r="AG60" s="803">
        <v>0</v>
      </c>
      <c r="AH60" s="804">
        <v>0</v>
      </c>
      <c r="AI60" s="804">
        <v>0</v>
      </c>
      <c r="AJ60" s="803">
        <v>0</v>
      </c>
      <c r="AK60" s="804">
        <v>0</v>
      </c>
      <c r="AL60" s="804">
        <v>0</v>
      </c>
      <c r="AM60" s="802" t="s">
        <v>729</v>
      </c>
      <c r="AN60" s="804">
        <v>0.01</v>
      </c>
      <c r="AO60" s="900">
        <v>1</v>
      </c>
      <c r="AP60" s="877">
        <f>AO60*X60</f>
        <v>0.01</v>
      </c>
      <c r="AQ60" s="1178">
        <f>(AP60+AP61+AP64)</f>
        <v>4.7E-2</v>
      </c>
      <c r="AR60" s="805">
        <v>56</v>
      </c>
      <c r="AS60" s="806" t="s">
        <v>301</v>
      </c>
      <c r="AT60" s="134">
        <v>1</v>
      </c>
      <c r="AU60" s="135">
        <v>0.25</v>
      </c>
      <c r="AV60" s="135">
        <v>0.25</v>
      </c>
      <c r="AW60" s="135">
        <v>0.25</v>
      </c>
      <c r="AX60" s="135">
        <v>0.25</v>
      </c>
      <c r="AY60" s="502"/>
      <c r="AZ60" s="502" t="s">
        <v>220</v>
      </c>
      <c r="BA60" s="502"/>
    </row>
    <row r="61" spans="1:53" ht="24" x14ac:dyDescent="0.25">
      <c r="A61" s="935"/>
      <c r="B61" s="935"/>
      <c r="C61" s="935"/>
      <c r="D61" s="935"/>
      <c r="E61" s="935"/>
      <c r="F61" s="935"/>
      <c r="G61" s="935"/>
      <c r="H61" s="935"/>
      <c r="I61" s="935"/>
      <c r="J61" s="935"/>
      <c r="K61" s="935"/>
      <c r="L61" s="935"/>
      <c r="M61" s="935"/>
      <c r="N61" s="935"/>
      <c r="O61" s="935"/>
      <c r="P61" s="935"/>
      <c r="Q61" s="935"/>
      <c r="R61" s="935"/>
      <c r="S61" s="935"/>
      <c r="T61" s="1252"/>
      <c r="U61" s="1278"/>
      <c r="V61" s="1138"/>
      <c r="W61" s="1285"/>
      <c r="X61" s="1273">
        <v>0.02</v>
      </c>
      <c r="Y61" s="1172">
        <v>25</v>
      </c>
      <c r="Z61" s="1157" t="s">
        <v>302</v>
      </c>
      <c r="AA61" s="1157" t="s">
        <v>303</v>
      </c>
      <c r="AB61" s="1157" t="s">
        <v>304</v>
      </c>
      <c r="AC61" s="1157" t="s">
        <v>305</v>
      </c>
      <c r="AD61" s="1168" t="s">
        <v>465</v>
      </c>
      <c r="AE61" s="1169">
        <v>2018</v>
      </c>
      <c r="AF61" s="1170">
        <v>1</v>
      </c>
      <c r="AG61" s="1149">
        <v>1</v>
      </c>
      <c r="AH61" s="1149">
        <v>1</v>
      </c>
      <c r="AI61" s="1149">
        <v>1</v>
      </c>
      <c r="AJ61" s="1149">
        <v>1</v>
      </c>
      <c r="AK61" s="1149">
        <v>1</v>
      </c>
      <c r="AL61" s="1149">
        <v>1</v>
      </c>
      <c r="AM61" s="1174" t="s">
        <v>730</v>
      </c>
      <c r="AN61" s="1149">
        <v>1</v>
      </c>
      <c r="AO61" s="1154">
        <v>1</v>
      </c>
      <c r="AP61" s="1279">
        <f>AO61*X61</f>
        <v>0.02</v>
      </c>
      <c r="AQ61" s="1178"/>
      <c r="AR61" s="133">
        <v>57</v>
      </c>
      <c r="AS61" s="306" t="s">
        <v>306</v>
      </c>
      <c r="AT61" s="134">
        <v>0.4</v>
      </c>
      <c r="AU61" s="135">
        <v>0.05</v>
      </c>
      <c r="AV61" s="135">
        <v>0.05</v>
      </c>
      <c r="AW61" s="135">
        <v>0.05</v>
      </c>
      <c r="AX61" s="135">
        <v>0.05</v>
      </c>
      <c r="AY61" s="502"/>
      <c r="AZ61" s="502"/>
      <c r="BA61" s="502"/>
    </row>
    <row r="62" spans="1:53" x14ac:dyDescent="0.25">
      <c r="A62" s="935"/>
      <c r="B62" s="935"/>
      <c r="C62" s="935"/>
      <c r="D62" s="935"/>
      <c r="E62" s="935"/>
      <c r="F62" s="935"/>
      <c r="G62" s="935"/>
      <c r="H62" s="935"/>
      <c r="I62" s="935"/>
      <c r="J62" s="935"/>
      <c r="K62" s="935"/>
      <c r="L62" s="935"/>
      <c r="M62" s="935"/>
      <c r="N62" s="935"/>
      <c r="O62" s="935"/>
      <c r="P62" s="935"/>
      <c r="Q62" s="935"/>
      <c r="R62" s="935"/>
      <c r="S62" s="935"/>
      <c r="T62" s="1252"/>
      <c r="U62" s="1278"/>
      <c r="V62" s="1138"/>
      <c r="W62" s="1285"/>
      <c r="X62" s="1273"/>
      <c r="Y62" s="1172"/>
      <c r="Z62" s="1157"/>
      <c r="AA62" s="1157"/>
      <c r="AB62" s="1157"/>
      <c r="AC62" s="1157"/>
      <c r="AD62" s="1168"/>
      <c r="AE62" s="1169"/>
      <c r="AF62" s="1170"/>
      <c r="AG62" s="1149"/>
      <c r="AH62" s="1149"/>
      <c r="AI62" s="1149"/>
      <c r="AJ62" s="1149"/>
      <c r="AK62" s="1149"/>
      <c r="AL62" s="1149"/>
      <c r="AM62" s="1170"/>
      <c r="AN62" s="1149"/>
      <c r="AO62" s="1154"/>
      <c r="AP62" s="1280"/>
      <c r="AQ62" s="1178"/>
      <c r="AR62" s="133">
        <v>58</v>
      </c>
      <c r="AS62" s="136" t="s">
        <v>307</v>
      </c>
      <c r="AT62" s="134">
        <v>0.3</v>
      </c>
      <c r="AU62" s="137">
        <v>7.4999999999999997E-2</v>
      </c>
      <c r="AV62" s="137">
        <v>7.4999999999999997E-2</v>
      </c>
      <c r="AW62" s="137">
        <v>7.4999999999999997E-2</v>
      </c>
      <c r="AX62" s="137">
        <v>7.4999999999999997E-2</v>
      </c>
      <c r="AY62" s="502"/>
      <c r="AZ62" s="502"/>
      <c r="BA62" s="502"/>
    </row>
    <row r="63" spans="1:53" x14ac:dyDescent="0.25">
      <c r="A63" s="935"/>
      <c r="B63" s="935"/>
      <c r="C63" s="935"/>
      <c r="D63" s="935"/>
      <c r="E63" s="935"/>
      <c r="F63" s="935"/>
      <c r="G63" s="935"/>
      <c r="H63" s="935"/>
      <c r="I63" s="935"/>
      <c r="J63" s="935"/>
      <c r="K63" s="935"/>
      <c r="L63" s="935"/>
      <c r="M63" s="935"/>
      <c r="N63" s="935"/>
      <c r="O63" s="935"/>
      <c r="P63" s="935"/>
      <c r="Q63" s="935"/>
      <c r="R63" s="935"/>
      <c r="S63" s="935"/>
      <c r="T63" s="1252"/>
      <c r="U63" s="1278"/>
      <c r="V63" s="1138"/>
      <c r="W63" s="1285"/>
      <c r="X63" s="1273"/>
      <c r="Y63" s="1172"/>
      <c r="Z63" s="1157"/>
      <c r="AA63" s="1157"/>
      <c r="AB63" s="1157"/>
      <c r="AC63" s="1157"/>
      <c r="AD63" s="1168"/>
      <c r="AE63" s="1169"/>
      <c r="AF63" s="1170"/>
      <c r="AG63" s="1149"/>
      <c r="AH63" s="1149"/>
      <c r="AI63" s="1149"/>
      <c r="AJ63" s="1149"/>
      <c r="AK63" s="1149"/>
      <c r="AL63" s="1149"/>
      <c r="AM63" s="1170"/>
      <c r="AN63" s="1149"/>
      <c r="AO63" s="1154"/>
      <c r="AP63" s="1281"/>
      <c r="AQ63" s="1178"/>
      <c r="AR63" s="133">
        <v>59</v>
      </c>
      <c r="AS63" s="306" t="s">
        <v>308</v>
      </c>
      <c r="AT63" s="134">
        <v>0.3</v>
      </c>
      <c r="AU63" s="137">
        <v>7.4999999999999997E-2</v>
      </c>
      <c r="AV63" s="137">
        <v>7.4999999999999997E-2</v>
      </c>
      <c r="AW63" s="137">
        <v>7.4999999999999997E-2</v>
      </c>
      <c r="AX63" s="137">
        <v>7.4999999999999997E-2</v>
      </c>
      <c r="AY63" s="502"/>
      <c r="AZ63" s="502"/>
      <c r="BA63" s="502"/>
    </row>
    <row r="64" spans="1:53" ht="35.1" customHeight="1" x14ac:dyDescent="0.25">
      <c r="A64" s="935">
        <v>13</v>
      </c>
      <c r="B64" s="935"/>
      <c r="C64" s="935"/>
      <c r="D64" s="935"/>
      <c r="E64" s="935"/>
      <c r="F64" s="935" t="s">
        <v>614</v>
      </c>
      <c r="G64" s="935" t="s">
        <v>611</v>
      </c>
      <c r="H64" s="935" t="s">
        <v>612</v>
      </c>
      <c r="I64" s="935" t="s">
        <v>603</v>
      </c>
      <c r="J64" s="935" t="s">
        <v>613</v>
      </c>
      <c r="K64" s="935">
        <v>2018</v>
      </c>
      <c r="L64" s="935" t="s">
        <v>613</v>
      </c>
      <c r="M64" s="935" t="s">
        <v>613</v>
      </c>
      <c r="N64" s="935" t="s">
        <v>613</v>
      </c>
      <c r="O64" s="935">
        <v>0</v>
      </c>
      <c r="P64" s="935">
        <v>0</v>
      </c>
      <c r="Q64" s="933">
        <v>0</v>
      </c>
      <c r="R64" s="933">
        <v>1</v>
      </c>
      <c r="S64" s="935" t="s">
        <v>613</v>
      </c>
      <c r="T64" s="1252"/>
      <c r="U64" s="1278"/>
      <c r="V64" s="1138"/>
      <c r="W64" s="1285"/>
      <c r="X64" s="1273">
        <v>0.02</v>
      </c>
      <c r="Y64" s="1172">
        <v>26</v>
      </c>
      <c r="Z64" s="1150" t="s">
        <v>514</v>
      </c>
      <c r="AA64" s="1150" t="s">
        <v>74</v>
      </c>
      <c r="AB64" s="1150" t="s">
        <v>75</v>
      </c>
      <c r="AC64" s="1150" t="s">
        <v>279</v>
      </c>
      <c r="AD64" s="1149">
        <v>0.95</v>
      </c>
      <c r="AE64" s="1150">
        <v>2018</v>
      </c>
      <c r="AF64" s="1146">
        <v>0.95</v>
      </c>
      <c r="AG64" s="1151"/>
      <c r="AH64" s="1151"/>
      <c r="AI64" s="1173">
        <v>0.34100000000000003</v>
      </c>
      <c r="AJ64" s="1144">
        <v>0.81100000000000005</v>
      </c>
      <c r="AK64" s="1146">
        <v>0.81</v>
      </c>
      <c r="AL64" s="1146">
        <v>0.81</v>
      </c>
      <c r="AM64" s="1146">
        <v>0.81</v>
      </c>
      <c r="AN64" s="1147">
        <v>0.95</v>
      </c>
      <c r="AO64" s="1148">
        <v>0.85</v>
      </c>
      <c r="AP64" s="1288">
        <f>AO64*X64</f>
        <v>1.7000000000000001E-2</v>
      </c>
      <c r="AQ64" s="1178"/>
      <c r="AR64" s="138">
        <v>60</v>
      </c>
      <c r="AS64" s="139" t="s">
        <v>76</v>
      </c>
      <c r="AT64" s="503">
        <v>0.5</v>
      </c>
      <c r="AU64" s="137">
        <v>0.125</v>
      </c>
      <c r="AV64" s="137">
        <v>0.125</v>
      </c>
      <c r="AW64" s="137">
        <v>0.125</v>
      </c>
      <c r="AX64" s="137">
        <v>0.125</v>
      </c>
      <c r="AY64" s="502" t="s">
        <v>78</v>
      </c>
      <c r="AZ64" s="1138" t="s">
        <v>55</v>
      </c>
      <c r="BA64" s="1138" t="s">
        <v>45</v>
      </c>
    </row>
    <row r="65" spans="1:53" ht="21.95" customHeight="1" x14ac:dyDescent="0.25">
      <c r="A65" s="935"/>
      <c r="B65" s="935"/>
      <c r="C65" s="935"/>
      <c r="D65" s="935"/>
      <c r="E65" s="935"/>
      <c r="F65" s="935"/>
      <c r="G65" s="935"/>
      <c r="H65" s="935"/>
      <c r="I65" s="935"/>
      <c r="J65" s="935"/>
      <c r="K65" s="935"/>
      <c r="L65" s="935"/>
      <c r="M65" s="935"/>
      <c r="N65" s="935"/>
      <c r="O65" s="935"/>
      <c r="P65" s="935"/>
      <c r="Q65" s="935"/>
      <c r="R65" s="935"/>
      <c r="S65" s="935"/>
      <c r="T65" s="1252"/>
      <c r="U65" s="1278"/>
      <c r="V65" s="1138"/>
      <c r="W65" s="1285"/>
      <c r="X65" s="1273"/>
      <c r="Y65" s="1172"/>
      <c r="Z65" s="1150"/>
      <c r="AA65" s="1150"/>
      <c r="AB65" s="1150"/>
      <c r="AC65" s="1150"/>
      <c r="AD65" s="1149"/>
      <c r="AE65" s="1150"/>
      <c r="AF65" s="1146"/>
      <c r="AG65" s="1151"/>
      <c r="AH65" s="1151"/>
      <c r="AI65" s="1173"/>
      <c r="AJ65" s="1145"/>
      <c r="AK65" s="1145"/>
      <c r="AL65" s="1145"/>
      <c r="AM65" s="1146"/>
      <c r="AN65" s="1147"/>
      <c r="AO65" s="1148"/>
      <c r="AP65" s="1290"/>
      <c r="AQ65" s="1177"/>
      <c r="AR65" s="138">
        <v>61</v>
      </c>
      <c r="AS65" s="139" t="s">
        <v>77</v>
      </c>
      <c r="AT65" s="503">
        <v>0.5</v>
      </c>
      <c r="AU65" s="137">
        <v>0.125</v>
      </c>
      <c r="AV65" s="137">
        <v>0.125</v>
      </c>
      <c r="AW65" s="137">
        <v>0.125</v>
      </c>
      <c r="AX65" s="137">
        <v>0.125</v>
      </c>
      <c r="AY65" s="502" t="s">
        <v>79</v>
      </c>
      <c r="AZ65" s="1138"/>
      <c r="BA65" s="1138"/>
    </row>
    <row r="66" spans="1:53" ht="72" x14ac:dyDescent="0.25">
      <c r="A66" s="935">
        <v>14</v>
      </c>
      <c r="B66" s="935" t="s">
        <v>615</v>
      </c>
      <c r="C66" s="935" t="s">
        <v>584</v>
      </c>
      <c r="D66" s="935" t="s">
        <v>616</v>
      </c>
      <c r="E66" s="935"/>
      <c r="F66" s="935" t="s">
        <v>625</v>
      </c>
      <c r="G66" s="935" t="s">
        <v>617</v>
      </c>
      <c r="H66" s="935" t="s">
        <v>618</v>
      </c>
      <c r="I66" s="935" t="s">
        <v>29</v>
      </c>
      <c r="J66" s="934">
        <v>1</v>
      </c>
      <c r="K66" s="935">
        <v>2018</v>
      </c>
      <c r="L66" s="934">
        <v>1</v>
      </c>
      <c r="M66" s="934">
        <v>1</v>
      </c>
      <c r="N66" s="934">
        <v>1</v>
      </c>
      <c r="O66" s="1044">
        <v>0</v>
      </c>
      <c r="P66" s="1044">
        <v>0</v>
      </c>
      <c r="Q66" s="1044">
        <v>0</v>
      </c>
      <c r="R66" s="934">
        <v>1</v>
      </c>
      <c r="S66" s="934">
        <v>1</v>
      </c>
      <c r="T66" s="1252"/>
      <c r="U66" s="1139" t="s">
        <v>206</v>
      </c>
      <c r="V66" s="1140" t="s">
        <v>93</v>
      </c>
      <c r="W66" s="1270">
        <v>0.05</v>
      </c>
      <c r="X66" s="1258">
        <v>0.05</v>
      </c>
      <c r="Y66" s="1141">
        <v>27</v>
      </c>
      <c r="Z66" s="1142" t="s">
        <v>309</v>
      </c>
      <c r="AA66" s="1140" t="s">
        <v>310</v>
      </c>
      <c r="AB66" s="1140" t="s">
        <v>311</v>
      </c>
      <c r="AC66" s="1126" t="s">
        <v>279</v>
      </c>
      <c r="AD66" s="1143">
        <v>1</v>
      </c>
      <c r="AE66" s="1126">
        <v>2018</v>
      </c>
      <c r="AF66" s="1124">
        <v>1</v>
      </c>
      <c r="AG66" s="1125">
        <v>0.17</v>
      </c>
      <c r="AH66" s="1125">
        <v>0.17</v>
      </c>
      <c r="AI66" s="1125">
        <v>0.33</v>
      </c>
      <c r="AJ66" s="1124">
        <v>0.33</v>
      </c>
      <c r="AK66" s="1124">
        <v>0.33</v>
      </c>
      <c r="AL66" s="1124">
        <f>AJ66+AK66</f>
        <v>0.66</v>
      </c>
      <c r="AM66" s="1143" t="s">
        <v>730</v>
      </c>
      <c r="AN66" s="1124">
        <v>1</v>
      </c>
      <c r="AO66" s="1152">
        <v>1</v>
      </c>
      <c r="AP66" s="1288">
        <f>AO66*X66</f>
        <v>0.05</v>
      </c>
      <c r="AQ66" s="1296">
        <f>AP66</f>
        <v>0.05</v>
      </c>
      <c r="AR66" s="91">
        <v>62</v>
      </c>
      <c r="AS66" s="98" t="s">
        <v>312</v>
      </c>
      <c r="AT66" s="3">
        <v>0.5</v>
      </c>
      <c r="AU66" s="144">
        <v>0.125</v>
      </c>
      <c r="AV66" s="144">
        <v>0.125</v>
      </c>
      <c r="AW66" s="144">
        <v>0.125</v>
      </c>
      <c r="AX66" s="144">
        <v>0.125</v>
      </c>
      <c r="AY66" s="499" t="s">
        <v>97</v>
      </c>
      <c r="AZ66" s="1140" t="s">
        <v>94</v>
      </c>
      <c r="BA66" s="1153" t="s">
        <v>95</v>
      </c>
    </row>
    <row r="67" spans="1:53" ht="72" x14ac:dyDescent="0.25">
      <c r="A67" s="935"/>
      <c r="B67" s="935"/>
      <c r="C67" s="935"/>
      <c r="D67" s="935"/>
      <c r="E67" s="935"/>
      <c r="F67" s="935"/>
      <c r="G67" s="935"/>
      <c r="H67" s="935"/>
      <c r="I67" s="935"/>
      <c r="J67" s="934"/>
      <c r="K67" s="935"/>
      <c r="L67" s="934"/>
      <c r="M67" s="934"/>
      <c r="N67" s="934"/>
      <c r="O67" s="1044"/>
      <c r="P67" s="1044"/>
      <c r="Q67" s="1044"/>
      <c r="R67" s="934"/>
      <c r="S67" s="934"/>
      <c r="T67" s="1252"/>
      <c r="U67" s="1139"/>
      <c r="V67" s="1140"/>
      <c r="W67" s="1270"/>
      <c r="X67" s="1258"/>
      <c r="Y67" s="1141"/>
      <c r="Z67" s="1142"/>
      <c r="AA67" s="1140"/>
      <c r="AB67" s="1140"/>
      <c r="AC67" s="1126"/>
      <c r="AD67" s="1143"/>
      <c r="AE67" s="1126"/>
      <c r="AF67" s="1124"/>
      <c r="AG67" s="1125"/>
      <c r="AH67" s="1125"/>
      <c r="AI67" s="1125"/>
      <c r="AJ67" s="1126"/>
      <c r="AK67" s="1126"/>
      <c r="AL67" s="1126"/>
      <c r="AM67" s="1124"/>
      <c r="AN67" s="1124"/>
      <c r="AO67" s="1152"/>
      <c r="AP67" s="1289"/>
      <c r="AQ67" s="1296"/>
      <c r="AR67" s="91">
        <v>63</v>
      </c>
      <c r="AS67" s="98" t="s">
        <v>313</v>
      </c>
      <c r="AT67" s="3">
        <v>0.3</v>
      </c>
      <c r="AU67" s="144">
        <v>7.4999999999999997E-2</v>
      </c>
      <c r="AV67" s="144">
        <v>7.4999999999999997E-2</v>
      </c>
      <c r="AW67" s="144">
        <v>7.4999999999999997E-2</v>
      </c>
      <c r="AX67" s="144">
        <v>7.4999999999999997E-2</v>
      </c>
      <c r="AY67" s="499" t="s">
        <v>96</v>
      </c>
      <c r="AZ67" s="1140"/>
      <c r="BA67" s="1153"/>
    </row>
    <row r="68" spans="1:53" ht="62.1" customHeight="1" x14ac:dyDescent="0.25">
      <c r="A68" s="935"/>
      <c r="B68" s="935"/>
      <c r="C68" s="935"/>
      <c r="D68" s="935"/>
      <c r="E68" s="935"/>
      <c r="F68" s="935"/>
      <c r="G68" s="935"/>
      <c r="H68" s="935"/>
      <c r="I68" s="935"/>
      <c r="J68" s="934"/>
      <c r="K68" s="935"/>
      <c r="L68" s="934"/>
      <c r="M68" s="934"/>
      <c r="N68" s="934"/>
      <c r="O68" s="1044"/>
      <c r="P68" s="1044"/>
      <c r="Q68" s="1044"/>
      <c r="R68" s="934"/>
      <c r="S68" s="934"/>
      <c r="T68" s="1252"/>
      <c r="U68" s="1139"/>
      <c r="V68" s="1140"/>
      <c r="W68" s="1270"/>
      <c r="X68" s="1258"/>
      <c r="Y68" s="1141"/>
      <c r="Z68" s="1142"/>
      <c r="AA68" s="1140"/>
      <c r="AB68" s="1140"/>
      <c r="AC68" s="1126"/>
      <c r="AD68" s="1143"/>
      <c r="AE68" s="1126"/>
      <c r="AF68" s="1124"/>
      <c r="AG68" s="1125"/>
      <c r="AH68" s="1125"/>
      <c r="AI68" s="1125"/>
      <c r="AJ68" s="1126"/>
      <c r="AK68" s="1126"/>
      <c r="AL68" s="1126"/>
      <c r="AM68" s="1124"/>
      <c r="AN68" s="1124"/>
      <c r="AO68" s="1152"/>
      <c r="AP68" s="1290"/>
      <c r="AQ68" s="1296"/>
      <c r="AR68" s="91">
        <v>64</v>
      </c>
      <c r="AS68" s="98" t="s">
        <v>542</v>
      </c>
      <c r="AT68" s="3">
        <v>0.2</v>
      </c>
      <c r="AU68" s="24">
        <v>0.05</v>
      </c>
      <c r="AV68" s="24">
        <v>0.05</v>
      </c>
      <c r="AW68" s="24">
        <v>0.05</v>
      </c>
      <c r="AX68" s="24">
        <v>0.05</v>
      </c>
      <c r="AY68" s="499" t="s">
        <v>187</v>
      </c>
      <c r="AZ68" s="1140"/>
      <c r="BA68" s="1153"/>
    </row>
    <row r="69" spans="1:53" ht="96.75" thickBot="1" x14ac:dyDescent="0.3">
      <c r="A69" s="518">
        <v>15</v>
      </c>
      <c r="B69" s="518" t="s">
        <v>619</v>
      </c>
      <c r="C69" s="518" t="s">
        <v>620</v>
      </c>
      <c r="D69" s="935" t="s">
        <v>621</v>
      </c>
      <c r="E69" s="935"/>
      <c r="F69" s="520" t="s">
        <v>622</v>
      </c>
      <c r="G69" s="520" t="s">
        <v>623</v>
      </c>
      <c r="H69" s="520" t="s">
        <v>624</v>
      </c>
      <c r="I69" s="518" t="s">
        <v>29</v>
      </c>
      <c r="J69" s="517">
        <v>1</v>
      </c>
      <c r="K69" s="518">
        <v>2018</v>
      </c>
      <c r="L69" s="517">
        <v>1</v>
      </c>
      <c r="M69" s="538">
        <v>1</v>
      </c>
      <c r="N69" s="538">
        <v>1</v>
      </c>
      <c r="O69" s="561">
        <v>138</v>
      </c>
      <c r="P69" s="561">
        <v>138</v>
      </c>
      <c r="Q69" s="562">
        <f>O69/P69</f>
        <v>1</v>
      </c>
      <c r="R69" s="563">
        <v>1</v>
      </c>
      <c r="S69" s="562">
        <v>1</v>
      </c>
      <c r="T69" s="1252"/>
      <c r="U69" s="522" t="s">
        <v>99</v>
      </c>
      <c r="V69" s="846" t="s">
        <v>98</v>
      </c>
      <c r="W69" s="886">
        <v>0.05</v>
      </c>
      <c r="X69" s="887">
        <v>0.05</v>
      </c>
      <c r="Y69" s="853">
        <v>28</v>
      </c>
      <c r="Z69" s="867" t="s">
        <v>316</v>
      </c>
      <c r="AA69" s="846" t="s">
        <v>314</v>
      </c>
      <c r="AB69" s="846" t="s">
        <v>315</v>
      </c>
      <c r="AC69" s="530" t="s">
        <v>279</v>
      </c>
      <c r="AD69" s="848">
        <v>1</v>
      </c>
      <c r="AE69" s="530">
        <v>2018</v>
      </c>
      <c r="AF69" s="531">
        <v>1</v>
      </c>
      <c r="AG69" s="532">
        <v>1</v>
      </c>
      <c r="AH69" s="532">
        <v>1</v>
      </c>
      <c r="AI69" s="532">
        <v>1</v>
      </c>
      <c r="AJ69" s="532">
        <v>1</v>
      </c>
      <c r="AK69" s="532">
        <v>1</v>
      </c>
      <c r="AL69" s="532">
        <v>1</v>
      </c>
      <c r="AM69" s="777" t="s">
        <v>732</v>
      </c>
      <c r="AN69" s="531">
        <v>1</v>
      </c>
      <c r="AO69" s="898">
        <v>1</v>
      </c>
      <c r="AP69" s="876">
        <f>AO69*X69</f>
        <v>0.05</v>
      </c>
      <c r="AQ69" s="876">
        <f>AP69</f>
        <v>0.05</v>
      </c>
      <c r="AR69" s="533">
        <v>65</v>
      </c>
      <c r="AS69" s="534" t="s">
        <v>317</v>
      </c>
      <c r="AT69" s="531">
        <v>1</v>
      </c>
      <c r="AU69" s="359">
        <v>0.25</v>
      </c>
      <c r="AV69" s="359">
        <v>0.25</v>
      </c>
      <c r="AW69" s="359">
        <v>0.25</v>
      </c>
      <c r="AX69" s="359">
        <v>0.25</v>
      </c>
      <c r="AY69" s="500" t="s">
        <v>188</v>
      </c>
      <c r="AZ69" s="500" t="s">
        <v>94</v>
      </c>
      <c r="BA69" s="535" t="s">
        <v>95</v>
      </c>
    </row>
    <row r="70" spans="1:53" ht="26.1" customHeight="1" x14ac:dyDescent="0.25">
      <c r="A70" s="935">
        <v>16</v>
      </c>
      <c r="B70" s="935" t="s">
        <v>589</v>
      </c>
      <c r="C70" s="935" t="s">
        <v>584</v>
      </c>
      <c r="D70" s="935" t="s">
        <v>627</v>
      </c>
      <c r="E70" s="935"/>
      <c r="F70" s="1038" t="s">
        <v>748</v>
      </c>
      <c r="G70" s="1038" t="s">
        <v>80</v>
      </c>
      <c r="H70" s="1038" t="s">
        <v>81</v>
      </c>
      <c r="I70" s="1040" t="s">
        <v>279</v>
      </c>
      <c r="J70" s="1042" t="s">
        <v>747</v>
      </c>
      <c r="K70" s="935">
        <v>2018</v>
      </c>
      <c r="L70" s="933">
        <v>0.14000000000000001</v>
      </c>
      <c r="M70" s="933">
        <v>0.12</v>
      </c>
      <c r="N70" s="933">
        <v>0.13</v>
      </c>
      <c r="O70" s="1030">
        <v>299</v>
      </c>
      <c r="P70" s="1030">
        <v>2239</v>
      </c>
      <c r="Q70" s="933">
        <f>O70/P70</f>
        <v>0.1335417597141581</v>
      </c>
      <c r="R70" s="933">
        <v>1</v>
      </c>
      <c r="S70" s="933">
        <v>0.14000000000000001</v>
      </c>
      <c r="T70" s="1252"/>
      <c r="U70" s="1120" t="s">
        <v>82</v>
      </c>
      <c r="V70" s="1120" t="s">
        <v>26</v>
      </c>
      <c r="W70" s="1271">
        <v>0.05</v>
      </c>
      <c r="X70" s="1274">
        <v>2.5000000000000001E-2</v>
      </c>
      <c r="Y70" s="1121">
        <v>29</v>
      </c>
      <c r="Z70" s="1122" t="s">
        <v>748</v>
      </c>
      <c r="AA70" s="1122" t="s">
        <v>80</v>
      </c>
      <c r="AB70" s="1122" t="s">
        <v>81</v>
      </c>
      <c r="AC70" s="1133" t="s">
        <v>279</v>
      </c>
      <c r="AD70" s="1135" t="s">
        <v>747</v>
      </c>
      <c r="AE70" s="1122">
        <v>2018</v>
      </c>
      <c r="AF70" s="1136">
        <v>0.13</v>
      </c>
      <c r="AG70" s="1115">
        <v>3.5999999999999997E-2</v>
      </c>
      <c r="AH70" s="1115">
        <v>2.4E-2</v>
      </c>
      <c r="AI70" s="1129">
        <v>0.06</v>
      </c>
      <c r="AJ70" s="1130">
        <v>0.03</v>
      </c>
      <c r="AK70" s="1130">
        <v>0.04</v>
      </c>
      <c r="AL70" s="1130">
        <v>7.0000000000000007E-2</v>
      </c>
      <c r="AM70" s="1315" t="s">
        <v>749</v>
      </c>
      <c r="AN70" s="1132">
        <v>0.13</v>
      </c>
      <c r="AO70" s="1127">
        <v>1</v>
      </c>
      <c r="AP70" s="1288">
        <f>AO70*X70</f>
        <v>2.5000000000000001E-2</v>
      </c>
      <c r="AQ70" s="1288">
        <f>(AP70+AP72)</f>
        <v>0.05</v>
      </c>
      <c r="AR70" s="155">
        <v>66</v>
      </c>
      <c r="AS70" s="156" t="s">
        <v>318</v>
      </c>
      <c r="AT70" s="495">
        <v>0.5</v>
      </c>
      <c r="AU70" s="157">
        <v>0.125</v>
      </c>
      <c r="AV70" s="157">
        <v>0.125</v>
      </c>
      <c r="AW70" s="157">
        <v>0.125</v>
      </c>
      <c r="AX70" s="157">
        <v>0.125</v>
      </c>
      <c r="AY70" s="496" t="s">
        <v>83</v>
      </c>
      <c r="AZ70" s="1120" t="s">
        <v>55</v>
      </c>
      <c r="BA70" s="1120" t="s">
        <v>45</v>
      </c>
    </row>
    <row r="71" spans="1:53" ht="41.1" customHeight="1" x14ac:dyDescent="0.25">
      <c r="A71" s="935"/>
      <c r="B71" s="935"/>
      <c r="C71" s="935"/>
      <c r="D71" s="935"/>
      <c r="E71" s="935"/>
      <c r="F71" s="1039"/>
      <c r="G71" s="1039"/>
      <c r="H71" s="1039"/>
      <c r="I71" s="1041"/>
      <c r="J71" s="1043"/>
      <c r="K71" s="935"/>
      <c r="L71" s="935"/>
      <c r="M71" s="935"/>
      <c r="N71" s="935"/>
      <c r="O71" s="1030"/>
      <c r="P71" s="1030"/>
      <c r="Q71" s="935"/>
      <c r="R71" s="935"/>
      <c r="S71" s="935"/>
      <c r="T71" s="1252"/>
      <c r="U71" s="1120"/>
      <c r="V71" s="1120"/>
      <c r="W71" s="1271"/>
      <c r="X71" s="1274"/>
      <c r="Y71" s="1121"/>
      <c r="Z71" s="1123"/>
      <c r="AA71" s="1123"/>
      <c r="AB71" s="1123"/>
      <c r="AC71" s="1134"/>
      <c r="AD71" s="1123"/>
      <c r="AE71" s="1123"/>
      <c r="AF71" s="1137"/>
      <c r="AG71" s="1116"/>
      <c r="AH71" s="1116"/>
      <c r="AI71" s="1129"/>
      <c r="AJ71" s="1131"/>
      <c r="AK71" s="1131"/>
      <c r="AL71" s="1131"/>
      <c r="AM71" s="1316"/>
      <c r="AN71" s="1132"/>
      <c r="AO71" s="1128"/>
      <c r="AP71" s="1290"/>
      <c r="AQ71" s="1289"/>
      <c r="AR71" s="155">
        <v>67</v>
      </c>
      <c r="AS71" s="156" t="s">
        <v>319</v>
      </c>
      <c r="AT71" s="495">
        <v>0.5</v>
      </c>
      <c r="AU71" s="157">
        <v>0.125</v>
      </c>
      <c r="AV71" s="157">
        <v>0.125</v>
      </c>
      <c r="AW71" s="157">
        <v>0.125</v>
      </c>
      <c r="AX71" s="157">
        <v>0.125</v>
      </c>
      <c r="AY71" s="496" t="s">
        <v>84</v>
      </c>
      <c r="AZ71" s="1120"/>
      <c r="BA71" s="1120"/>
    </row>
    <row r="72" spans="1:53" ht="72" x14ac:dyDescent="0.25">
      <c r="A72" s="935">
        <v>17</v>
      </c>
      <c r="B72" s="935"/>
      <c r="C72" s="935"/>
      <c r="D72" s="935"/>
      <c r="E72" s="935"/>
      <c r="F72" s="1035" t="s">
        <v>628</v>
      </c>
      <c r="G72" s="1035" t="s">
        <v>629</v>
      </c>
      <c r="H72" s="1035" t="s">
        <v>630</v>
      </c>
      <c r="I72" s="1035" t="s">
        <v>305</v>
      </c>
      <c r="J72" s="1037">
        <v>0.8</v>
      </c>
      <c r="K72" s="1035">
        <v>2018</v>
      </c>
      <c r="L72" s="1037">
        <v>0.8</v>
      </c>
      <c r="M72" s="1037">
        <v>0.8</v>
      </c>
      <c r="N72" s="1037">
        <v>0.8</v>
      </c>
      <c r="O72" s="1035"/>
      <c r="P72" s="1035"/>
      <c r="Q72" s="1036">
        <v>0.8</v>
      </c>
      <c r="R72" s="1058">
        <f>Q72/N72</f>
        <v>1</v>
      </c>
      <c r="S72" s="1037">
        <v>0.8</v>
      </c>
      <c r="T72" s="1252"/>
      <c r="U72" s="1120"/>
      <c r="V72" s="1120"/>
      <c r="W72" s="1271"/>
      <c r="X72" s="1274">
        <v>2.5000000000000001E-2</v>
      </c>
      <c r="Y72" s="1121">
        <v>30</v>
      </c>
      <c r="Z72" s="1123" t="s">
        <v>647</v>
      </c>
      <c r="AA72" s="1123" t="s">
        <v>320</v>
      </c>
      <c r="AB72" s="1123" t="s">
        <v>648</v>
      </c>
      <c r="AC72" s="1118" t="s">
        <v>305</v>
      </c>
      <c r="AD72" s="1117">
        <v>0.8</v>
      </c>
      <c r="AE72" s="1118">
        <v>2018</v>
      </c>
      <c r="AF72" s="1117">
        <v>0.8</v>
      </c>
      <c r="AG72" s="1117"/>
      <c r="AH72" s="1117"/>
      <c r="AI72" s="1117"/>
      <c r="AJ72" s="1117"/>
      <c r="AK72" s="1117"/>
      <c r="AL72" s="1117"/>
      <c r="AM72" s="1117">
        <v>0.8</v>
      </c>
      <c r="AN72" s="1117">
        <v>0.8</v>
      </c>
      <c r="AO72" s="964">
        <v>1</v>
      </c>
      <c r="AP72" s="1305">
        <f>AO72*X72</f>
        <v>2.5000000000000001E-2</v>
      </c>
      <c r="AQ72" s="1289"/>
      <c r="AR72" s="155">
        <v>68</v>
      </c>
      <c r="AS72" s="52" t="s">
        <v>321</v>
      </c>
      <c r="AT72" s="49">
        <v>0.25</v>
      </c>
      <c r="AU72" s="158">
        <v>6.25E-2</v>
      </c>
      <c r="AV72" s="158">
        <v>6.25E-2</v>
      </c>
      <c r="AW72" s="158">
        <v>6.25E-2</v>
      </c>
      <c r="AX72" s="158">
        <v>6.25E-2</v>
      </c>
      <c r="AY72" s="496" t="s">
        <v>85</v>
      </c>
      <c r="AZ72" s="1120"/>
      <c r="BA72" s="1120"/>
    </row>
    <row r="73" spans="1:53" ht="15" customHeight="1" x14ac:dyDescent="0.25">
      <c r="A73" s="935"/>
      <c r="B73" s="935"/>
      <c r="C73" s="935"/>
      <c r="D73" s="935"/>
      <c r="E73" s="935"/>
      <c r="F73" s="1035"/>
      <c r="G73" s="1035"/>
      <c r="H73" s="1035"/>
      <c r="I73" s="1035"/>
      <c r="J73" s="1035"/>
      <c r="K73" s="1035"/>
      <c r="L73" s="1035"/>
      <c r="M73" s="1035"/>
      <c r="N73" s="1035"/>
      <c r="O73" s="1035"/>
      <c r="P73" s="1035"/>
      <c r="Q73" s="1036"/>
      <c r="R73" s="1058"/>
      <c r="S73" s="1035"/>
      <c r="T73" s="1252"/>
      <c r="U73" s="1120"/>
      <c r="V73" s="1120"/>
      <c r="W73" s="1271"/>
      <c r="X73" s="1274"/>
      <c r="Y73" s="1121"/>
      <c r="Z73" s="1123"/>
      <c r="AA73" s="1123"/>
      <c r="AB73" s="1123"/>
      <c r="AC73" s="1118"/>
      <c r="AD73" s="1118"/>
      <c r="AE73" s="1118"/>
      <c r="AF73" s="1118"/>
      <c r="AG73" s="1118"/>
      <c r="AH73" s="1118"/>
      <c r="AI73" s="1117"/>
      <c r="AJ73" s="1118"/>
      <c r="AK73" s="1118"/>
      <c r="AL73" s="1118"/>
      <c r="AM73" s="1118"/>
      <c r="AN73" s="1117"/>
      <c r="AO73" s="965"/>
      <c r="AP73" s="1306"/>
      <c r="AQ73" s="1289"/>
      <c r="AR73" s="155">
        <v>69</v>
      </c>
      <c r="AS73" s="159" t="s">
        <v>322</v>
      </c>
      <c r="AT73" s="49">
        <v>0.25</v>
      </c>
      <c r="AU73" s="158">
        <v>6.25E-2</v>
      </c>
      <c r="AV73" s="158">
        <v>6.25E-2</v>
      </c>
      <c r="AW73" s="158">
        <v>6.25E-2</v>
      </c>
      <c r="AX73" s="158">
        <v>6.25E-2</v>
      </c>
      <c r="AY73" s="496"/>
      <c r="AZ73" s="1120"/>
      <c r="BA73" s="1120"/>
    </row>
    <row r="74" spans="1:53" ht="15" customHeight="1" x14ac:dyDescent="0.25">
      <c r="A74" s="935"/>
      <c r="B74" s="935"/>
      <c r="C74" s="935"/>
      <c r="D74" s="935"/>
      <c r="E74" s="935"/>
      <c r="F74" s="1035"/>
      <c r="G74" s="1035"/>
      <c r="H74" s="1035"/>
      <c r="I74" s="1035"/>
      <c r="J74" s="1035"/>
      <c r="K74" s="1035"/>
      <c r="L74" s="1035"/>
      <c r="M74" s="1035"/>
      <c r="N74" s="1035"/>
      <c r="O74" s="1035"/>
      <c r="P74" s="1035"/>
      <c r="Q74" s="1036"/>
      <c r="R74" s="1058"/>
      <c r="S74" s="1035"/>
      <c r="T74" s="1252"/>
      <c r="U74" s="1120"/>
      <c r="V74" s="1120"/>
      <c r="W74" s="1271"/>
      <c r="X74" s="1274"/>
      <c r="Y74" s="1121"/>
      <c r="Z74" s="1123"/>
      <c r="AA74" s="1123"/>
      <c r="AB74" s="1123"/>
      <c r="AC74" s="1118"/>
      <c r="AD74" s="1118"/>
      <c r="AE74" s="1118"/>
      <c r="AF74" s="1118"/>
      <c r="AG74" s="1118"/>
      <c r="AH74" s="1118"/>
      <c r="AI74" s="1117"/>
      <c r="AJ74" s="1118"/>
      <c r="AK74" s="1118"/>
      <c r="AL74" s="1118"/>
      <c r="AM74" s="1118"/>
      <c r="AN74" s="1117"/>
      <c r="AO74" s="965"/>
      <c r="AP74" s="1306"/>
      <c r="AQ74" s="1289"/>
      <c r="AR74" s="155">
        <v>70</v>
      </c>
      <c r="AS74" s="52" t="s">
        <v>323</v>
      </c>
      <c r="AT74" s="49">
        <v>0.25</v>
      </c>
      <c r="AU74" s="158">
        <v>6.25E-2</v>
      </c>
      <c r="AV74" s="158">
        <v>6.25E-2</v>
      </c>
      <c r="AW74" s="158">
        <v>6.25E-2</v>
      </c>
      <c r="AX74" s="158">
        <v>6.25E-2</v>
      </c>
      <c r="AY74" s="496"/>
      <c r="AZ74" s="1120"/>
      <c r="BA74" s="1120"/>
    </row>
    <row r="75" spans="1:53" ht="15.95" customHeight="1" x14ac:dyDescent="0.25">
      <c r="A75" s="935"/>
      <c r="B75" s="935"/>
      <c r="C75" s="935"/>
      <c r="D75" s="935"/>
      <c r="E75" s="935"/>
      <c r="F75" s="1035"/>
      <c r="G75" s="1035" t="s">
        <v>629</v>
      </c>
      <c r="H75" s="1035" t="s">
        <v>630</v>
      </c>
      <c r="I75" s="1035" t="s">
        <v>305</v>
      </c>
      <c r="J75" s="1035"/>
      <c r="K75" s="1035">
        <v>2017</v>
      </c>
      <c r="L75" s="1035"/>
      <c r="M75" s="1035"/>
      <c r="N75" s="1035"/>
      <c r="O75" s="1035"/>
      <c r="P75" s="1035"/>
      <c r="Q75" s="1036"/>
      <c r="R75" s="1058"/>
      <c r="S75" s="1035"/>
      <c r="T75" s="1252"/>
      <c r="U75" s="1120"/>
      <c r="V75" s="1120"/>
      <c r="W75" s="1271"/>
      <c r="X75" s="1274"/>
      <c r="Y75" s="1121"/>
      <c r="Z75" s="1123"/>
      <c r="AA75" s="1123"/>
      <c r="AB75" s="1123"/>
      <c r="AC75" s="1118"/>
      <c r="AD75" s="1118"/>
      <c r="AE75" s="1118"/>
      <c r="AF75" s="1118"/>
      <c r="AG75" s="1118"/>
      <c r="AH75" s="1118"/>
      <c r="AI75" s="1117"/>
      <c r="AJ75" s="1118"/>
      <c r="AK75" s="1118"/>
      <c r="AL75" s="1118"/>
      <c r="AM75" s="1118"/>
      <c r="AN75" s="1117"/>
      <c r="AO75" s="966"/>
      <c r="AP75" s="1307"/>
      <c r="AQ75" s="1290"/>
      <c r="AR75" s="155">
        <v>71</v>
      </c>
      <c r="AS75" s="52" t="s">
        <v>324</v>
      </c>
      <c r="AT75" s="49">
        <v>0.25</v>
      </c>
      <c r="AU75" s="158">
        <v>6.25E-2</v>
      </c>
      <c r="AV75" s="158">
        <v>6.25E-2</v>
      </c>
      <c r="AW75" s="158">
        <v>6.25E-2</v>
      </c>
      <c r="AX75" s="158">
        <v>6.25E-2</v>
      </c>
      <c r="AY75" s="496"/>
      <c r="AZ75" s="1120"/>
      <c r="BA75" s="1120"/>
    </row>
    <row r="76" spans="1:53" ht="26.1" customHeight="1" x14ac:dyDescent="0.25">
      <c r="A76" s="1030">
        <v>18</v>
      </c>
      <c r="B76" s="935" t="s">
        <v>639</v>
      </c>
      <c r="C76" s="935" t="s">
        <v>638</v>
      </c>
      <c r="D76" s="935" t="s">
        <v>640</v>
      </c>
      <c r="E76" s="935"/>
      <c r="F76" s="933" t="s">
        <v>667</v>
      </c>
      <c r="G76" s="933" t="s">
        <v>631</v>
      </c>
      <c r="H76" s="933" t="s">
        <v>632</v>
      </c>
      <c r="I76" s="933" t="s">
        <v>29</v>
      </c>
      <c r="J76" s="933">
        <v>0.98599999999999999</v>
      </c>
      <c r="K76" s="1030">
        <v>2018</v>
      </c>
      <c r="L76" s="933">
        <v>0.9</v>
      </c>
      <c r="M76" s="933">
        <v>0.9</v>
      </c>
      <c r="N76" s="933">
        <v>0.9</v>
      </c>
      <c r="O76" s="1030">
        <v>4922</v>
      </c>
      <c r="P76" s="1030">
        <v>5208</v>
      </c>
      <c r="Q76" s="1031">
        <f>O76/P76</f>
        <v>0.94508448540706602</v>
      </c>
      <c r="R76" s="1032">
        <v>1</v>
      </c>
      <c r="S76" s="933">
        <v>0.9</v>
      </c>
      <c r="T76" s="1252"/>
      <c r="U76" s="1074" t="s">
        <v>89</v>
      </c>
      <c r="V76" s="1080" t="s">
        <v>196</v>
      </c>
      <c r="W76" s="1272">
        <v>0.05</v>
      </c>
      <c r="X76" s="1275">
        <v>5.0000000000000001E-3</v>
      </c>
      <c r="Y76" s="1048">
        <v>31</v>
      </c>
      <c r="Z76" s="1080" t="s">
        <v>434</v>
      </c>
      <c r="AA76" s="1080" t="s">
        <v>435</v>
      </c>
      <c r="AB76" s="1080" t="s">
        <v>436</v>
      </c>
      <c r="AC76" s="1105" t="s">
        <v>29</v>
      </c>
      <c r="AD76" s="1112">
        <v>0.9</v>
      </c>
      <c r="AE76" s="1105">
        <v>2018</v>
      </c>
      <c r="AF76" s="1090">
        <v>0.9</v>
      </c>
      <c r="AG76" s="1092">
        <v>0.23287671232876711</v>
      </c>
      <c r="AH76" s="1092">
        <v>0.26027397260273971</v>
      </c>
      <c r="AI76" s="1092">
        <v>0.49315068493150682</v>
      </c>
      <c r="AJ76" s="1107">
        <v>0.24657534246575341</v>
      </c>
      <c r="AK76" s="1107">
        <v>0.20547945205479451</v>
      </c>
      <c r="AL76" s="1107">
        <v>0.45205479452054792</v>
      </c>
      <c r="AM76" s="1090">
        <v>0.9</v>
      </c>
      <c r="AN76" s="1090">
        <v>0.9</v>
      </c>
      <c r="AO76" s="1102">
        <v>1</v>
      </c>
      <c r="AP76" s="1288">
        <f>AO76*X76</f>
        <v>5.0000000000000001E-3</v>
      </c>
      <c r="AQ76" s="1288">
        <f>(AP76+AP79+AP82+AP85+AP88+AP90+AP93)</f>
        <v>4.9999999999999996E-2</v>
      </c>
      <c r="AR76" s="515">
        <v>72</v>
      </c>
      <c r="AS76" s="162" t="s">
        <v>437</v>
      </c>
      <c r="AT76" s="508">
        <v>0.4</v>
      </c>
      <c r="AU76" s="69">
        <v>0.1</v>
      </c>
      <c r="AV76" s="69">
        <v>0.1</v>
      </c>
      <c r="AW76" s="69">
        <v>0.1</v>
      </c>
      <c r="AX76" s="69">
        <v>0.1</v>
      </c>
      <c r="AY76" s="37"/>
      <c r="AZ76" s="37" t="s">
        <v>197</v>
      </c>
      <c r="BA76" s="536" t="s">
        <v>198</v>
      </c>
    </row>
    <row r="77" spans="1:53" ht="15" customHeight="1" x14ac:dyDescent="0.25">
      <c r="A77" s="1030"/>
      <c r="B77" s="935"/>
      <c r="C77" s="935"/>
      <c r="D77" s="935"/>
      <c r="E77" s="935"/>
      <c r="F77" s="933"/>
      <c r="G77" s="933"/>
      <c r="H77" s="933"/>
      <c r="I77" s="933"/>
      <c r="J77" s="933"/>
      <c r="K77" s="1030"/>
      <c r="L77" s="933"/>
      <c r="M77" s="933"/>
      <c r="N77" s="933"/>
      <c r="O77" s="1030"/>
      <c r="P77" s="1030"/>
      <c r="Q77" s="1031"/>
      <c r="R77" s="1032"/>
      <c r="S77" s="933"/>
      <c r="T77" s="1252"/>
      <c r="U77" s="1074"/>
      <c r="V77" s="1080"/>
      <c r="W77" s="1272"/>
      <c r="X77" s="1275"/>
      <c r="Y77" s="1048"/>
      <c r="Z77" s="1080"/>
      <c r="AA77" s="1080" t="s">
        <v>435</v>
      </c>
      <c r="AB77" s="1080" t="s">
        <v>436</v>
      </c>
      <c r="AC77" s="1105"/>
      <c r="AD77" s="1112"/>
      <c r="AE77" s="1105"/>
      <c r="AF77" s="1091"/>
      <c r="AG77" s="1093"/>
      <c r="AH77" s="1093"/>
      <c r="AI77" s="1093"/>
      <c r="AJ77" s="1096"/>
      <c r="AK77" s="1096"/>
      <c r="AL77" s="1096"/>
      <c r="AM77" s="1091"/>
      <c r="AN77" s="1091"/>
      <c r="AO77" s="1103"/>
      <c r="AP77" s="1289"/>
      <c r="AQ77" s="1289"/>
      <c r="AR77" s="515">
        <v>73</v>
      </c>
      <c r="AS77" s="253" t="s">
        <v>438</v>
      </c>
      <c r="AT77" s="508">
        <v>0.2</v>
      </c>
      <c r="AU77" s="69">
        <v>0.05</v>
      </c>
      <c r="AV77" s="69">
        <v>0.05</v>
      </c>
      <c r="AW77" s="69">
        <v>0.05</v>
      </c>
      <c r="AX77" s="69">
        <v>0.05</v>
      </c>
      <c r="AY77" s="37"/>
      <c r="AZ77" s="37" t="s">
        <v>197</v>
      </c>
      <c r="BA77" s="536" t="s">
        <v>198</v>
      </c>
    </row>
    <row r="78" spans="1:53" ht="15" customHeight="1" x14ac:dyDescent="0.25">
      <c r="A78" s="1030"/>
      <c r="B78" s="935"/>
      <c r="C78" s="935"/>
      <c r="D78" s="935"/>
      <c r="E78" s="935"/>
      <c r="F78" s="933"/>
      <c r="G78" s="933"/>
      <c r="H78" s="933"/>
      <c r="I78" s="933"/>
      <c r="J78" s="933"/>
      <c r="K78" s="1030"/>
      <c r="L78" s="933"/>
      <c r="M78" s="933"/>
      <c r="N78" s="933"/>
      <c r="O78" s="1030"/>
      <c r="P78" s="1030"/>
      <c r="Q78" s="1031"/>
      <c r="R78" s="1032"/>
      <c r="S78" s="933"/>
      <c r="T78" s="1252"/>
      <c r="U78" s="1074"/>
      <c r="V78" s="1080"/>
      <c r="W78" s="1272"/>
      <c r="X78" s="1275"/>
      <c r="Y78" s="1048"/>
      <c r="Z78" s="1080"/>
      <c r="AA78" s="1080" t="s">
        <v>435</v>
      </c>
      <c r="AB78" s="1080" t="s">
        <v>436</v>
      </c>
      <c r="AC78" s="1105"/>
      <c r="AD78" s="1112"/>
      <c r="AE78" s="1105"/>
      <c r="AF78" s="1091"/>
      <c r="AG78" s="1094"/>
      <c r="AH78" s="1094"/>
      <c r="AI78" s="1094"/>
      <c r="AJ78" s="1097"/>
      <c r="AK78" s="1097"/>
      <c r="AL78" s="1097"/>
      <c r="AM78" s="1091"/>
      <c r="AN78" s="1091"/>
      <c r="AO78" s="1104"/>
      <c r="AP78" s="1290"/>
      <c r="AQ78" s="1289"/>
      <c r="AR78" s="515">
        <v>74</v>
      </c>
      <c r="AS78" s="253" t="s">
        <v>439</v>
      </c>
      <c r="AT78" s="508">
        <v>0.2</v>
      </c>
      <c r="AU78" s="69">
        <v>0.05</v>
      </c>
      <c r="AV78" s="69">
        <v>0.05</v>
      </c>
      <c r="AW78" s="69">
        <v>0.05</v>
      </c>
      <c r="AX78" s="69">
        <v>0.05</v>
      </c>
      <c r="AY78" s="37"/>
      <c r="AZ78" s="37" t="s">
        <v>197</v>
      </c>
      <c r="BA78" s="536" t="s">
        <v>198</v>
      </c>
    </row>
    <row r="79" spans="1:53" ht="24" x14ac:dyDescent="0.25">
      <c r="A79" s="1030"/>
      <c r="B79" s="935"/>
      <c r="C79" s="935"/>
      <c r="D79" s="935"/>
      <c r="E79" s="935"/>
      <c r="F79" s="933"/>
      <c r="G79" s="933" t="s">
        <v>631</v>
      </c>
      <c r="H79" s="933" t="s">
        <v>632</v>
      </c>
      <c r="I79" s="933" t="s">
        <v>29</v>
      </c>
      <c r="J79" s="933"/>
      <c r="K79" s="1030">
        <v>2017</v>
      </c>
      <c r="L79" s="933"/>
      <c r="M79" s="933"/>
      <c r="N79" s="933"/>
      <c r="O79" s="1030"/>
      <c r="P79" s="1030"/>
      <c r="Q79" s="1031"/>
      <c r="R79" s="1032"/>
      <c r="S79" s="933"/>
      <c r="T79" s="1252"/>
      <c r="U79" s="1074"/>
      <c r="V79" s="1080"/>
      <c r="W79" s="1272"/>
      <c r="X79" s="1275">
        <v>5.0000000000000001E-3</v>
      </c>
      <c r="Y79" s="1048">
        <v>32</v>
      </c>
      <c r="Z79" s="1080" t="s">
        <v>742</v>
      </c>
      <c r="AA79" s="1080" t="s">
        <v>192</v>
      </c>
      <c r="AB79" s="1080" t="s">
        <v>193</v>
      </c>
      <c r="AC79" s="1105" t="s">
        <v>29</v>
      </c>
      <c r="AD79" s="1106">
        <v>0.98599999999999999</v>
      </c>
      <c r="AE79" s="1105">
        <v>2018</v>
      </c>
      <c r="AF79" s="1099">
        <v>0.9</v>
      </c>
      <c r="AG79" s="1092">
        <v>0.98</v>
      </c>
      <c r="AH79" s="1092">
        <v>0.96</v>
      </c>
      <c r="AI79" s="1092">
        <v>0.95199999999999996</v>
      </c>
      <c r="AJ79" s="1095">
        <v>0.92500000000000004</v>
      </c>
      <c r="AK79" s="1095">
        <v>0.93</v>
      </c>
      <c r="AL79" s="1098">
        <v>0.95</v>
      </c>
      <c r="AM79" s="1317" t="s">
        <v>750</v>
      </c>
      <c r="AN79" s="1099">
        <v>0.9</v>
      </c>
      <c r="AO79" s="1102">
        <v>1</v>
      </c>
      <c r="AP79" s="1288">
        <f>AO79*X79</f>
        <v>5.0000000000000001E-3</v>
      </c>
      <c r="AQ79" s="1289"/>
      <c r="AR79" s="515">
        <v>75</v>
      </c>
      <c r="AS79" s="162" t="s">
        <v>326</v>
      </c>
      <c r="AT79" s="508">
        <v>0.5</v>
      </c>
      <c r="AU79" s="163">
        <v>0.5</v>
      </c>
      <c r="AV79" s="163" t="s">
        <v>227</v>
      </c>
      <c r="AW79" s="163" t="s">
        <v>227</v>
      </c>
      <c r="AX79" s="163" t="s">
        <v>227</v>
      </c>
      <c r="AY79" s="494"/>
      <c r="AZ79" s="37" t="s">
        <v>197</v>
      </c>
      <c r="BA79" s="536" t="s">
        <v>198</v>
      </c>
    </row>
    <row r="80" spans="1:53" ht="15" customHeight="1" x14ac:dyDescent="0.25">
      <c r="A80" s="1030"/>
      <c r="B80" s="935"/>
      <c r="C80" s="935"/>
      <c r="D80" s="935"/>
      <c r="E80" s="935"/>
      <c r="F80" s="933"/>
      <c r="G80" s="933"/>
      <c r="H80" s="933"/>
      <c r="I80" s="933"/>
      <c r="J80" s="933"/>
      <c r="K80" s="1030"/>
      <c r="L80" s="933"/>
      <c r="M80" s="933"/>
      <c r="N80" s="933"/>
      <c r="O80" s="1030"/>
      <c r="P80" s="1030"/>
      <c r="Q80" s="1031"/>
      <c r="R80" s="1032"/>
      <c r="S80" s="933"/>
      <c r="T80" s="1252"/>
      <c r="U80" s="1074"/>
      <c r="V80" s="1080"/>
      <c r="W80" s="1272"/>
      <c r="X80" s="1275"/>
      <c r="Y80" s="1048"/>
      <c r="Z80" s="1080"/>
      <c r="AA80" s="1080"/>
      <c r="AB80" s="1080"/>
      <c r="AC80" s="1105"/>
      <c r="AD80" s="1106"/>
      <c r="AE80" s="1105"/>
      <c r="AF80" s="1100"/>
      <c r="AG80" s="1093"/>
      <c r="AH80" s="1093"/>
      <c r="AI80" s="1093"/>
      <c r="AJ80" s="1096"/>
      <c r="AK80" s="1096"/>
      <c r="AL80" s="1096"/>
      <c r="AM80" s="1100"/>
      <c r="AN80" s="1100"/>
      <c r="AO80" s="1103"/>
      <c r="AP80" s="1289"/>
      <c r="AQ80" s="1289"/>
      <c r="AR80" s="515">
        <v>76</v>
      </c>
      <c r="AS80" s="162" t="s">
        <v>325</v>
      </c>
      <c r="AT80" s="508">
        <v>0.25</v>
      </c>
      <c r="AU80" s="164">
        <v>6.25E-2</v>
      </c>
      <c r="AV80" s="164">
        <v>6.25E-2</v>
      </c>
      <c r="AW80" s="164">
        <v>6.25E-2</v>
      </c>
      <c r="AX80" s="164">
        <v>6.25E-2</v>
      </c>
      <c r="AY80" s="494"/>
      <c r="AZ80" s="37" t="s">
        <v>197</v>
      </c>
      <c r="BA80" s="536" t="s">
        <v>198</v>
      </c>
    </row>
    <row r="81" spans="1:53" ht="15" customHeight="1" x14ac:dyDescent="0.25">
      <c r="A81" s="1030"/>
      <c r="B81" s="935"/>
      <c r="C81" s="935"/>
      <c r="D81" s="935"/>
      <c r="E81" s="935"/>
      <c r="F81" s="933"/>
      <c r="G81" s="933"/>
      <c r="H81" s="933"/>
      <c r="I81" s="933"/>
      <c r="J81" s="933"/>
      <c r="K81" s="1030"/>
      <c r="L81" s="933"/>
      <c r="M81" s="933"/>
      <c r="N81" s="933"/>
      <c r="O81" s="1030"/>
      <c r="P81" s="1030"/>
      <c r="Q81" s="1031"/>
      <c r="R81" s="1032"/>
      <c r="S81" s="933"/>
      <c r="T81" s="1252"/>
      <c r="U81" s="1074"/>
      <c r="V81" s="1080"/>
      <c r="W81" s="1272"/>
      <c r="X81" s="1275"/>
      <c r="Y81" s="1048"/>
      <c r="Z81" s="1080"/>
      <c r="AA81" s="1080"/>
      <c r="AB81" s="1080"/>
      <c r="AC81" s="1105"/>
      <c r="AD81" s="1106"/>
      <c r="AE81" s="1105"/>
      <c r="AF81" s="1101"/>
      <c r="AG81" s="1094"/>
      <c r="AH81" s="1094"/>
      <c r="AI81" s="1094"/>
      <c r="AJ81" s="1097"/>
      <c r="AK81" s="1097"/>
      <c r="AL81" s="1097"/>
      <c r="AM81" s="1101"/>
      <c r="AN81" s="1101"/>
      <c r="AO81" s="1104"/>
      <c r="AP81" s="1290"/>
      <c r="AQ81" s="1289"/>
      <c r="AR81" s="515">
        <v>77</v>
      </c>
      <c r="AS81" s="162" t="s">
        <v>199</v>
      </c>
      <c r="AT81" s="508">
        <v>0.25</v>
      </c>
      <c r="AU81" s="164">
        <v>6.25E-2</v>
      </c>
      <c r="AV81" s="164">
        <v>6.25E-2</v>
      </c>
      <c r="AW81" s="164">
        <v>6.25E-2</v>
      </c>
      <c r="AX81" s="164">
        <v>6.25E-2</v>
      </c>
      <c r="AY81" s="494"/>
      <c r="AZ81" s="37" t="s">
        <v>197</v>
      </c>
      <c r="BA81" s="536" t="s">
        <v>198</v>
      </c>
    </row>
    <row r="82" spans="1:53" ht="36" x14ac:dyDescent="0.25">
      <c r="A82" s="935">
        <v>19</v>
      </c>
      <c r="B82" s="935"/>
      <c r="C82" s="935"/>
      <c r="D82" s="935"/>
      <c r="E82" s="935"/>
      <c r="F82" s="935" t="s">
        <v>633</v>
      </c>
      <c r="G82" s="935" t="s">
        <v>634</v>
      </c>
      <c r="H82" s="935" t="s">
        <v>635</v>
      </c>
      <c r="I82" s="935" t="s">
        <v>29</v>
      </c>
      <c r="J82" s="934">
        <v>0.95</v>
      </c>
      <c r="K82" s="935">
        <v>2018</v>
      </c>
      <c r="L82" s="934">
        <v>0.95</v>
      </c>
      <c r="M82" s="934">
        <v>0.95</v>
      </c>
      <c r="N82" s="934">
        <v>0.95</v>
      </c>
      <c r="O82" s="935">
        <v>75</v>
      </c>
      <c r="P82" s="935">
        <v>77</v>
      </c>
      <c r="Q82" s="934">
        <f>O82/P82</f>
        <v>0.97402597402597402</v>
      </c>
      <c r="R82" s="1033">
        <v>1</v>
      </c>
      <c r="S82" s="933">
        <v>0.95</v>
      </c>
      <c r="T82" s="1252"/>
      <c r="U82" s="1074"/>
      <c r="V82" s="1080"/>
      <c r="W82" s="1272"/>
      <c r="X82" s="1275">
        <v>5.0000000000000001E-3</v>
      </c>
      <c r="Y82" s="1048">
        <v>33</v>
      </c>
      <c r="Z82" s="1080" t="s">
        <v>481</v>
      </c>
      <c r="AA82" s="1080" t="s">
        <v>194</v>
      </c>
      <c r="AB82" s="1080" t="s">
        <v>195</v>
      </c>
      <c r="AC82" s="1105" t="s">
        <v>279</v>
      </c>
      <c r="AD82" s="1112">
        <v>0.95</v>
      </c>
      <c r="AE82" s="1105">
        <v>2018</v>
      </c>
      <c r="AF82" s="1099">
        <v>0.95</v>
      </c>
      <c r="AG82" s="1092">
        <v>0</v>
      </c>
      <c r="AH82" s="1092">
        <v>0.31168831168831168</v>
      </c>
      <c r="AI82" s="1092">
        <v>0.31168831168831168</v>
      </c>
      <c r="AJ82" s="1107">
        <v>0.37662337662337664</v>
      </c>
      <c r="AK82" s="1107">
        <v>0.2857142857142857</v>
      </c>
      <c r="AL82" s="1107">
        <v>0.66233766233766234</v>
      </c>
      <c r="AM82" s="1099">
        <v>0.95</v>
      </c>
      <c r="AN82" s="1099">
        <v>0.95</v>
      </c>
      <c r="AO82" s="1102">
        <v>1</v>
      </c>
      <c r="AP82" s="1288">
        <f>AO82*X82</f>
        <v>5.0000000000000001E-3</v>
      </c>
      <c r="AQ82" s="1289"/>
      <c r="AR82" s="515">
        <v>78</v>
      </c>
      <c r="AS82" s="68" t="s">
        <v>200</v>
      </c>
      <c r="AT82" s="514">
        <v>0.2</v>
      </c>
      <c r="AU82" s="69">
        <v>0.05</v>
      </c>
      <c r="AV82" s="69">
        <v>0.05</v>
      </c>
      <c r="AW82" s="69">
        <v>0.05</v>
      </c>
      <c r="AX82" s="69">
        <v>0.05</v>
      </c>
      <c r="AY82" s="494"/>
      <c r="AZ82" s="37" t="s">
        <v>207</v>
      </c>
      <c r="BA82" s="510" t="s">
        <v>92</v>
      </c>
    </row>
    <row r="83" spans="1:53" ht="36" x14ac:dyDescent="0.25">
      <c r="A83" s="935"/>
      <c r="B83" s="935"/>
      <c r="C83" s="935"/>
      <c r="D83" s="935"/>
      <c r="E83" s="935"/>
      <c r="F83" s="935"/>
      <c r="G83" s="935"/>
      <c r="H83" s="935"/>
      <c r="I83" s="935"/>
      <c r="J83" s="934"/>
      <c r="K83" s="935"/>
      <c r="L83" s="934"/>
      <c r="M83" s="934"/>
      <c r="N83" s="934"/>
      <c r="O83" s="935"/>
      <c r="P83" s="935"/>
      <c r="Q83" s="934"/>
      <c r="R83" s="1034"/>
      <c r="S83" s="935"/>
      <c r="T83" s="1252"/>
      <c r="U83" s="1074"/>
      <c r="V83" s="1080"/>
      <c r="W83" s="1272"/>
      <c r="X83" s="1275"/>
      <c r="Y83" s="1048"/>
      <c r="Z83" s="1080"/>
      <c r="AA83" s="1080"/>
      <c r="AB83" s="1080"/>
      <c r="AC83" s="1105"/>
      <c r="AD83" s="1112"/>
      <c r="AE83" s="1105"/>
      <c r="AF83" s="1100"/>
      <c r="AG83" s="1093"/>
      <c r="AH83" s="1093"/>
      <c r="AI83" s="1113"/>
      <c r="AJ83" s="1108"/>
      <c r="AK83" s="1108"/>
      <c r="AL83" s="1108"/>
      <c r="AM83" s="1100"/>
      <c r="AN83" s="1100"/>
      <c r="AO83" s="1110"/>
      <c r="AP83" s="1289"/>
      <c r="AQ83" s="1289"/>
      <c r="AR83" s="515">
        <v>79</v>
      </c>
      <c r="AS83" s="68" t="s">
        <v>201</v>
      </c>
      <c r="AT83" s="514">
        <v>0.2</v>
      </c>
      <c r="AU83" s="69">
        <v>0.05</v>
      </c>
      <c r="AV83" s="69">
        <v>0.05</v>
      </c>
      <c r="AW83" s="69">
        <v>0.05</v>
      </c>
      <c r="AX83" s="69">
        <v>0.05</v>
      </c>
      <c r="AY83" s="37"/>
      <c r="AZ83" s="37" t="s">
        <v>207</v>
      </c>
      <c r="BA83" s="510" t="s">
        <v>92</v>
      </c>
    </row>
    <row r="84" spans="1:53" ht="24" x14ac:dyDescent="0.25">
      <c r="A84" s="935"/>
      <c r="B84" s="935"/>
      <c r="C84" s="935"/>
      <c r="D84" s="935"/>
      <c r="E84" s="935"/>
      <c r="F84" s="935"/>
      <c r="G84" s="935"/>
      <c r="H84" s="935"/>
      <c r="I84" s="935"/>
      <c r="J84" s="934"/>
      <c r="K84" s="935"/>
      <c r="L84" s="934"/>
      <c r="M84" s="934"/>
      <c r="N84" s="934"/>
      <c r="O84" s="935"/>
      <c r="P84" s="935"/>
      <c r="Q84" s="934"/>
      <c r="R84" s="1034"/>
      <c r="S84" s="935"/>
      <c r="T84" s="1252"/>
      <c r="U84" s="1074"/>
      <c r="V84" s="1080"/>
      <c r="W84" s="1272"/>
      <c r="X84" s="1275"/>
      <c r="Y84" s="1048"/>
      <c r="Z84" s="1080"/>
      <c r="AA84" s="1080"/>
      <c r="AB84" s="1080"/>
      <c r="AC84" s="1105"/>
      <c r="AD84" s="1112"/>
      <c r="AE84" s="1105"/>
      <c r="AF84" s="1101"/>
      <c r="AG84" s="1094"/>
      <c r="AH84" s="1094"/>
      <c r="AI84" s="1114"/>
      <c r="AJ84" s="1109"/>
      <c r="AK84" s="1109"/>
      <c r="AL84" s="1109"/>
      <c r="AM84" s="1101"/>
      <c r="AN84" s="1101"/>
      <c r="AO84" s="1111"/>
      <c r="AP84" s="1290"/>
      <c r="AQ84" s="1289"/>
      <c r="AR84" s="515">
        <v>80</v>
      </c>
      <c r="AS84" s="68" t="s">
        <v>202</v>
      </c>
      <c r="AT84" s="514">
        <v>0.6</v>
      </c>
      <c r="AU84" s="69">
        <v>0.15</v>
      </c>
      <c r="AV84" s="69">
        <v>0.15</v>
      </c>
      <c r="AW84" s="69">
        <v>0.15</v>
      </c>
      <c r="AX84" s="69">
        <v>0.15</v>
      </c>
      <c r="AY84" s="37"/>
      <c r="AZ84" s="37" t="s">
        <v>207</v>
      </c>
      <c r="BA84" s="510" t="s">
        <v>92</v>
      </c>
    </row>
    <row r="85" spans="1:53" ht="24" x14ac:dyDescent="0.25">
      <c r="A85" s="935">
        <v>20</v>
      </c>
      <c r="B85" s="935"/>
      <c r="C85" s="935"/>
      <c r="D85" s="935"/>
      <c r="E85" s="935"/>
      <c r="F85" s="935" t="s">
        <v>668</v>
      </c>
      <c r="G85" s="935" t="s">
        <v>636</v>
      </c>
      <c r="H85" s="935" t="s">
        <v>637</v>
      </c>
      <c r="I85" s="935" t="s">
        <v>29</v>
      </c>
      <c r="J85" s="933">
        <v>0.9</v>
      </c>
      <c r="K85" s="935">
        <v>2018</v>
      </c>
      <c r="L85" s="933">
        <v>0.9</v>
      </c>
      <c r="M85" s="933">
        <v>0.9</v>
      </c>
      <c r="N85" s="933">
        <v>0.9</v>
      </c>
      <c r="O85" s="935"/>
      <c r="P85" s="935"/>
      <c r="Q85" s="933">
        <v>1</v>
      </c>
      <c r="R85" s="933">
        <v>1</v>
      </c>
      <c r="S85" s="933">
        <v>0.9</v>
      </c>
      <c r="T85" s="1252"/>
      <c r="U85" s="1074"/>
      <c r="V85" s="1074" t="s">
        <v>26</v>
      </c>
      <c r="W85" s="1272"/>
      <c r="X85" s="1119">
        <v>1.4999999999999999E-2</v>
      </c>
      <c r="Y85" s="1077">
        <v>34</v>
      </c>
      <c r="Z85" s="1080" t="s">
        <v>327</v>
      </c>
      <c r="AA85" s="1080" t="s">
        <v>221</v>
      </c>
      <c r="AB85" s="1080" t="s">
        <v>222</v>
      </c>
      <c r="AC85" s="1080" t="s">
        <v>67</v>
      </c>
      <c r="AD85" s="1088">
        <v>0.95</v>
      </c>
      <c r="AE85" s="1080">
        <v>2018</v>
      </c>
      <c r="AF85" s="1082">
        <v>0.8</v>
      </c>
      <c r="AG85" s="1060">
        <v>0</v>
      </c>
      <c r="AH85" s="1060">
        <v>0.35616438356164382</v>
      </c>
      <c r="AI85" s="1060">
        <v>0.35616438356164382</v>
      </c>
      <c r="AJ85" s="1060">
        <v>0.43835616438356162</v>
      </c>
      <c r="AK85" s="1060">
        <v>6.8493150684931503E-2</v>
      </c>
      <c r="AL85" s="1060">
        <v>0.50684931506849318</v>
      </c>
      <c r="AM85" s="1082">
        <v>0.8</v>
      </c>
      <c r="AN85" s="1082">
        <v>0.8</v>
      </c>
      <c r="AO85" s="1085">
        <v>1</v>
      </c>
      <c r="AP85" s="1279">
        <f>AO85*X85</f>
        <v>1.4999999999999999E-2</v>
      </c>
      <c r="AQ85" s="1289"/>
      <c r="AR85" s="515">
        <v>81</v>
      </c>
      <c r="AS85" s="165" t="s">
        <v>328</v>
      </c>
      <c r="AT85" s="494">
        <v>20</v>
      </c>
      <c r="AU85" s="166">
        <v>20</v>
      </c>
      <c r="AV85" s="166" t="s">
        <v>227</v>
      </c>
      <c r="AW85" s="166" t="s">
        <v>227</v>
      </c>
      <c r="AX85" s="166" t="s">
        <v>227</v>
      </c>
      <c r="AY85" s="512"/>
      <c r="AZ85" s="512" t="s">
        <v>91</v>
      </c>
      <c r="BA85" s="537" t="s">
        <v>92</v>
      </c>
    </row>
    <row r="86" spans="1:53" ht="15" customHeight="1" x14ac:dyDescent="0.25">
      <c r="A86" s="935"/>
      <c r="B86" s="935"/>
      <c r="C86" s="935"/>
      <c r="D86" s="935"/>
      <c r="E86" s="935"/>
      <c r="F86" s="935"/>
      <c r="G86" s="935"/>
      <c r="H86" s="935"/>
      <c r="I86" s="935"/>
      <c r="J86" s="935"/>
      <c r="K86" s="935"/>
      <c r="L86" s="935"/>
      <c r="M86" s="935"/>
      <c r="N86" s="935"/>
      <c r="O86" s="935"/>
      <c r="P86" s="935"/>
      <c r="Q86" s="935"/>
      <c r="R86" s="935"/>
      <c r="S86" s="935"/>
      <c r="T86" s="1252"/>
      <c r="U86" s="1074"/>
      <c r="V86" s="1074"/>
      <c r="W86" s="1272"/>
      <c r="X86" s="1119"/>
      <c r="Y86" s="1077"/>
      <c r="Z86" s="1080"/>
      <c r="AA86" s="1080"/>
      <c r="AB86" s="1080"/>
      <c r="AC86" s="1080"/>
      <c r="AD86" s="1080"/>
      <c r="AE86" s="1080"/>
      <c r="AF86" s="1083"/>
      <c r="AG86" s="1005"/>
      <c r="AH86" s="1005"/>
      <c r="AI86" s="1005"/>
      <c r="AJ86" s="1005"/>
      <c r="AK86" s="1005"/>
      <c r="AL86" s="1005"/>
      <c r="AM86" s="1083"/>
      <c r="AN86" s="1083"/>
      <c r="AO86" s="1086"/>
      <c r="AP86" s="1280"/>
      <c r="AQ86" s="1289"/>
      <c r="AR86" s="515">
        <v>82</v>
      </c>
      <c r="AS86" s="165" t="s">
        <v>329</v>
      </c>
      <c r="AT86" s="494">
        <v>40</v>
      </c>
      <c r="AU86" s="166">
        <v>40</v>
      </c>
      <c r="AV86" s="166" t="s">
        <v>227</v>
      </c>
      <c r="AW86" s="166" t="s">
        <v>227</v>
      </c>
      <c r="AX86" s="166" t="s">
        <v>227</v>
      </c>
      <c r="AY86" s="512"/>
      <c r="AZ86" s="512"/>
      <c r="BA86" s="537"/>
    </row>
    <row r="87" spans="1:53" ht="15" customHeight="1" x14ac:dyDescent="0.25">
      <c r="A87" s="935"/>
      <c r="B87" s="935"/>
      <c r="C87" s="935"/>
      <c r="D87" s="935"/>
      <c r="E87" s="935"/>
      <c r="F87" s="935"/>
      <c r="G87" s="935"/>
      <c r="H87" s="935"/>
      <c r="I87" s="935"/>
      <c r="J87" s="935"/>
      <c r="K87" s="935"/>
      <c r="L87" s="935"/>
      <c r="M87" s="935"/>
      <c r="N87" s="935"/>
      <c r="O87" s="935"/>
      <c r="P87" s="935"/>
      <c r="Q87" s="935"/>
      <c r="R87" s="935"/>
      <c r="S87" s="935"/>
      <c r="T87" s="1252"/>
      <c r="U87" s="1074"/>
      <c r="V87" s="1074"/>
      <c r="W87" s="1272"/>
      <c r="X87" s="1119"/>
      <c r="Y87" s="1077"/>
      <c r="Z87" s="1080"/>
      <c r="AA87" s="1080"/>
      <c r="AB87" s="1080"/>
      <c r="AC87" s="1080"/>
      <c r="AD87" s="1080"/>
      <c r="AE87" s="1080"/>
      <c r="AF87" s="1084"/>
      <c r="AG87" s="1006"/>
      <c r="AH87" s="1006"/>
      <c r="AI87" s="1006"/>
      <c r="AJ87" s="1006"/>
      <c r="AK87" s="1006"/>
      <c r="AL87" s="1006"/>
      <c r="AM87" s="1084"/>
      <c r="AN87" s="1084"/>
      <c r="AO87" s="1087"/>
      <c r="AP87" s="1281"/>
      <c r="AQ87" s="1289"/>
      <c r="AR87" s="515">
        <v>83</v>
      </c>
      <c r="AS87" s="165" t="s">
        <v>330</v>
      </c>
      <c r="AT87" s="494">
        <v>40</v>
      </c>
      <c r="AU87" s="166">
        <v>10</v>
      </c>
      <c r="AV87" s="166">
        <v>10</v>
      </c>
      <c r="AW87" s="166">
        <v>10</v>
      </c>
      <c r="AX87" s="166">
        <v>10</v>
      </c>
      <c r="AY87" s="512"/>
      <c r="AZ87" s="512"/>
      <c r="BA87" s="537"/>
    </row>
    <row r="88" spans="1:53" ht="48" x14ac:dyDescent="0.25">
      <c r="A88" s="935"/>
      <c r="B88" s="935"/>
      <c r="C88" s="935"/>
      <c r="D88" s="935"/>
      <c r="E88" s="935"/>
      <c r="F88" s="935"/>
      <c r="G88" s="935"/>
      <c r="H88" s="935"/>
      <c r="I88" s="935"/>
      <c r="J88" s="935"/>
      <c r="K88" s="935"/>
      <c r="L88" s="935"/>
      <c r="M88" s="935"/>
      <c r="N88" s="935"/>
      <c r="O88" s="935"/>
      <c r="P88" s="935"/>
      <c r="Q88" s="935"/>
      <c r="R88" s="935"/>
      <c r="S88" s="935"/>
      <c r="T88" s="1252"/>
      <c r="U88" s="1074"/>
      <c r="V88" s="1074"/>
      <c r="W88" s="1272"/>
      <c r="X88" s="1119">
        <v>0.01</v>
      </c>
      <c r="Y88" s="1077">
        <v>35</v>
      </c>
      <c r="Z88" s="1074" t="s">
        <v>87</v>
      </c>
      <c r="AA88" s="1074" t="s">
        <v>223</v>
      </c>
      <c r="AB88" s="1074" t="s">
        <v>88</v>
      </c>
      <c r="AC88" s="1074" t="s">
        <v>203</v>
      </c>
      <c r="AD88" s="1074">
        <v>3.0259999999999998</v>
      </c>
      <c r="AE88" s="1074">
        <v>2018</v>
      </c>
      <c r="AF88" s="1071">
        <v>3.63</v>
      </c>
      <c r="AG88" s="1089"/>
      <c r="AH88" s="1089"/>
      <c r="AI88" s="1089"/>
      <c r="AJ88" s="1067"/>
      <c r="AK88" s="1067"/>
      <c r="AL88" s="1069">
        <v>3.33</v>
      </c>
      <c r="AM88" s="1071">
        <v>3.63</v>
      </c>
      <c r="AN88" s="1071">
        <v>3.63</v>
      </c>
      <c r="AO88" s="1065">
        <v>1</v>
      </c>
      <c r="AP88" s="1176">
        <f>AO88*X88</f>
        <v>0.01</v>
      </c>
      <c r="AQ88" s="1289"/>
      <c r="AR88" s="515">
        <v>84</v>
      </c>
      <c r="AS88" s="33" t="s">
        <v>335</v>
      </c>
      <c r="AT88" s="494">
        <v>50</v>
      </c>
      <c r="AU88" s="166">
        <v>50</v>
      </c>
      <c r="AV88" s="166" t="s">
        <v>227</v>
      </c>
      <c r="AW88" s="166" t="s">
        <v>227</v>
      </c>
      <c r="AX88" s="166" t="s">
        <v>227</v>
      </c>
      <c r="AY88" s="512" t="s">
        <v>90</v>
      </c>
      <c r="AZ88" s="512" t="s">
        <v>91</v>
      </c>
      <c r="BA88" s="510" t="s">
        <v>92</v>
      </c>
    </row>
    <row r="89" spans="1:53" ht="15" customHeight="1" x14ac:dyDescent="0.25">
      <c r="A89" s="935"/>
      <c r="B89" s="935"/>
      <c r="C89" s="935"/>
      <c r="D89" s="935"/>
      <c r="E89" s="935"/>
      <c r="F89" s="935"/>
      <c r="G89" s="935"/>
      <c r="H89" s="935"/>
      <c r="I89" s="935"/>
      <c r="J89" s="935"/>
      <c r="K89" s="935"/>
      <c r="L89" s="935"/>
      <c r="M89" s="935"/>
      <c r="N89" s="935"/>
      <c r="O89" s="935"/>
      <c r="P89" s="935"/>
      <c r="Q89" s="935"/>
      <c r="R89" s="935"/>
      <c r="S89" s="935"/>
      <c r="T89" s="1252"/>
      <c r="U89" s="1074"/>
      <c r="V89" s="1074"/>
      <c r="W89" s="1272"/>
      <c r="X89" s="1119"/>
      <c r="Y89" s="1077"/>
      <c r="Z89" s="1074"/>
      <c r="AA89" s="1074"/>
      <c r="AB89" s="1074"/>
      <c r="AC89" s="1074"/>
      <c r="AD89" s="1074"/>
      <c r="AE89" s="1074"/>
      <c r="AF89" s="1072"/>
      <c r="AG89" s="1068"/>
      <c r="AH89" s="1068"/>
      <c r="AI89" s="1068"/>
      <c r="AJ89" s="1068"/>
      <c r="AK89" s="1068"/>
      <c r="AL89" s="1070"/>
      <c r="AM89" s="1072"/>
      <c r="AN89" s="1072"/>
      <c r="AO89" s="1073"/>
      <c r="AP89" s="1177"/>
      <c r="AQ89" s="1289"/>
      <c r="AR89" s="515">
        <v>85</v>
      </c>
      <c r="AS89" s="33" t="s">
        <v>334</v>
      </c>
      <c r="AT89" s="494">
        <v>50</v>
      </c>
      <c r="AU89" s="167">
        <v>12.5</v>
      </c>
      <c r="AV89" s="167">
        <v>12.5</v>
      </c>
      <c r="AW89" s="167">
        <v>12.5</v>
      </c>
      <c r="AX89" s="167">
        <v>12.5</v>
      </c>
      <c r="AY89" s="512"/>
      <c r="AZ89" s="512"/>
      <c r="BA89" s="510"/>
    </row>
    <row r="90" spans="1:53" ht="15" customHeight="1" x14ac:dyDescent="0.25">
      <c r="A90" s="935"/>
      <c r="B90" s="935"/>
      <c r="C90" s="935"/>
      <c r="D90" s="935"/>
      <c r="E90" s="935"/>
      <c r="F90" s="935"/>
      <c r="G90" s="935"/>
      <c r="H90" s="935"/>
      <c r="I90" s="935"/>
      <c r="J90" s="935"/>
      <c r="K90" s="935"/>
      <c r="L90" s="935"/>
      <c r="M90" s="935"/>
      <c r="N90" s="935"/>
      <c r="O90" s="935"/>
      <c r="P90" s="935"/>
      <c r="Q90" s="935"/>
      <c r="R90" s="935"/>
      <c r="S90" s="935"/>
      <c r="T90" s="1252"/>
      <c r="U90" s="1074"/>
      <c r="V90" s="1074"/>
      <c r="W90" s="1272"/>
      <c r="X90" s="1119">
        <v>5.0000000000000001E-3</v>
      </c>
      <c r="Y90" s="1077">
        <v>36</v>
      </c>
      <c r="Z90" s="1080" t="s">
        <v>487</v>
      </c>
      <c r="AA90" s="1080" t="s">
        <v>224</v>
      </c>
      <c r="AB90" s="1080" t="s">
        <v>222</v>
      </c>
      <c r="AC90" s="1080" t="s">
        <v>279</v>
      </c>
      <c r="AD90" s="1081">
        <v>0.93200000000000005</v>
      </c>
      <c r="AE90" s="1080">
        <v>2018</v>
      </c>
      <c r="AF90" s="1082">
        <v>0.95</v>
      </c>
      <c r="AG90" s="1060">
        <v>0.34375</v>
      </c>
      <c r="AH90" s="1060">
        <v>0.28125</v>
      </c>
      <c r="AI90" s="1060">
        <v>0.625</v>
      </c>
      <c r="AJ90" s="1060">
        <v>0.1875</v>
      </c>
      <c r="AK90" s="1060">
        <v>0.125</v>
      </c>
      <c r="AL90" s="1060">
        <v>0.3125</v>
      </c>
      <c r="AM90" s="1082">
        <v>0.95</v>
      </c>
      <c r="AN90" s="1082">
        <v>0.95</v>
      </c>
      <c r="AO90" s="1085">
        <v>1</v>
      </c>
      <c r="AP90" s="1279">
        <f>AO90*X90</f>
        <v>5.0000000000000001E-3</v>
      </c>
      <c r="AQ90" s="1289"/>
      <c r="AR90" s="515">
        <v>86</v>
      </c>
      <c r="AS90" s="33" t="s">
        <v>331</v>
      </c>
      <c r="AT90" s="494">
        <v>20</v>
      </c>
      <c r="AU90" s="511">
        <v>20</v>
      </c>
      <c r="AV90" s="511" t="s">
        <v>227</v>
      </c>
      <c r="AW90" s="511" t="s">
        <v>227</v>
      </c>
      <c r="AX90" s="511" t="s">
        <v>227</v>
      </c>
      <c r="AY90" s="512"/>
      <c r="AZ90" s="512"/>
      <c r="BA90" s="510"/>
    </row>
    <row r="91" spans="1:53" ht="15" customHeight="1" x14ac:dyDescent="0.25">
      <c r="A91" s="935"/>
      <c r="B91" s="935"/>
      <c r="C91" s="935"/>
      <c r="D91" s="935"/>
      <c r="E91" s="935"/>
      <c r="F91" s="935"/>
      <c r="G91" s="935"/>
      <c r="H91" s="935"/>
      <c r="I91" s="935"/>
      <c r="J91" s="935"/>
      <c r="K91" s="935"/>
      <c r="L91" s="935"/>
      <c r="M91" s="935"/>
      <c r="N91" s="935"/>
      <c r="O91" s="935"/>
      <c r="P91" s="935"/>
      <c r="Q91" s="935"/>
      <c r="R91" s="935"/>
      <c r="S91" s="935"/>
      <c r="T91" s="1252"/>
      <c r="U91" s="1074"/>
      <c r="V91" s="1074"/>
      <c r="W91" s="1272"/>
      <c r="X91" s="1119"/>
      <c r="Y91" s="1077"/>
      <c r="Z91" s="1080"/>
      <c r="AA91" s="1080"/>
      <c r="AB91" s="1080"/>
      <c r="AC91" s="1080"/>
      <c r="AD91" s="1080"/>
      <c r="AE91" s="1080"/>
      <c r="AF91" s="1083"/>
      <c r="AG91" s="1005"/>
      <c r="AH91" s="1005"/>
      <c r="AI91" s="1005"/>
      <c r="AJ91" s="1005"/>
      <c r="AK91" s="1005"/>
      <c r="AL91" s="1005"/>
      <c r="AM91" s="1083"/>
      <c r="AN91" s="1083"/>
      <c r="AO91" s="1086"/>
      <c r="AP91" s="1280"/>
      <c r="AQ91" s="1289"/>
      <c r="AR91" s="515">
        <v>87</v>
      </c>
      <c r="AS91" s="33" t="s">
        <v>332</v>
      </c>
      <c r="AT91" s="494">
        <v>40</v>
      </c>
      <c r="AU91" s="511">
        <v>40</v>
      </c>
      <c r="AV91" s="511" t="s">
        <v>227</v>
      </c>
      <c r="AW91" s="511" t="s">
        <v>227</v>
      </c>
      <c r="AX91" s="511" t="s">
        <v>227</v>
      </c>
      <c r="AY91" s="512"/>
      <c r="AZ91" s="512"/>
      <c r="BA91" s="510"/>
    </row>
    <row r="92" spans="1:53" ht="15" customHeight="1" x14ac:dyDescent="0.25">
      <c r="A92" s="935"/>
      <c r="B92" s="935"/>
      <c r="C92" s="935"/>
      <c r="D92" s="935"/>
      <c r="E92" s="935"/>
      <c r="F92" s="935"/>
      <c r="G92" s="935"/>
      <c r="H92" s="935"/>
      <c r="I92" s="935"/>
      <c r="J92" s="935"/>
      <c r="K92" s="935"/>
      <c r="L92" s="935"/>
      <c r="M92" s="935"/>
      <c r="N92" s="935"/>
      <c r="O92" s="935"/>
      <c r="P92" s="935"/>
      <c r="Q92" s="935"/>
      <c r="R92" s="935"/>
      <c r="S92" s="935"/>
      <c r="T92" s="1252"/>
      <c r="U92" s="1074"/>
      <c r="V92" s="1074"/>
      <c r="W92" s="1272"/>
      <c r="X92" s="1119"/>
      <c r="Y92" s="1077"/>
      <c r="Z92" s="1080"/>
      <c r="AA92" s="1080"/>
      <c r="AB92" s="1080"/>
      <c r="AC92" s="1080"/>
      <c r="AD92" s="1080"/>
      <c r="AE92" s="1080"/>
      <c r="AF92" s="1084"/>
      <c r="AG92" s="1006"/>
      <c r="AH92" s="1006"/>
      <c r="AI92" s="1006"/>
      <c r="AJ92" s="1006"/>
      <c r="AK92" s="1006"/>
      <c r="AL92" s="1006"/>
      <c r="AM92" s="1084"/>
      <c r="AN92" s="1084"/>
      <c r="AO92" s="1087"/>
      <c r="AP92" s="1281"/>
      <c r="AQ92" s="1289"/>
      <c r="AR92" s="515">
        <v>88</v>
      </c>
      <c r="AS92" s="33" t="s">
        <v>333</v>
      </c>
      <c r="AT92" s="494">
        <v>40</v>
      </c>
      <c r="AU92" s="511">
        <v>10</v>
      </c>
      <c r="AV92" s="511">
        <v>10</v>
      </c>
      <c r="AW92" s="511">
        <v>10</v>
      </c>
      <c r="AX92" s="511">
        <v>10</v>
      </c>
      <c r="AY92" s="512"/>
      <c r="AZ92" s="512"/>
      <c r="BA92" s="510"/>
    </row>
    <row r="93" spans="1:53" ht="15" customHeight="1" x14ac:dyDescent="0.25">
      <c r="A93" s="935"/>
      <c r="B93" s="935"/>
      <c r="C93" s="935"/>
      <c r="D93" s="935"/>
      <c r="E93" s="935"/>
      <c r="F93" s="935"/>
      <c r="G93" s="935"/>
      <c r="H93" s="935"/>
      <c r="I93" s="935"/>
      <c r="J93" s="935"/>
      <c r="K93" s="935"/>
      <c r="L93" s="935"/>
      <c r="M93" s="935"/>
      <c r="N93" s="935"/>
      <c r="O93" s="935"/>
      <c r="P93" s="935"/>
      <c r="Q93" s="935"/>
      <c r="R93" s="935"/>
      <c r="S93" s="935"/>
      <c r="T93" s="1252"/>
      <c r="U93" s="1074"/>
      <c r="V93" s="1074"/>
      <c r="W93" s="1272"/>
      <c r="X93" s="1119">
        <v>5.0000000000000001E-3</v>
      </c>
      <c r="Y93" s="1077">
        <v>37</v>
      </c>
      <c r="Z93" s="1078" t="s">
        <v>336</v>
      </c>
      <c r="AA93" s="1075" t="s">
        <v>337</v>
      </c>
      <c r="AB93" s="1075" t="s">
        <v>338</v>
      </c>
      <c r="AC93" s="1075" t="s">
        <v>279</v>
      </c>
      <c r="AD93" s="1079">
        <v>1</v>
      </c>
      <c r="AE93" s="1075">
        <v>2018</v>
      </c>
      <c r="AF93" s="1063">
        <v>1</v>
      </c>
      <c r="AG93" s="1061">
        <v>0.5</v>
      </c>
      <c r="AH93" s="1061">
        <v>0.5</v>
      </c>
      <c r="AI93" s="1061">
        <v>0.5</v>
      </c>
      <c r="AJ93" s="1061">
        <v>0.75</v>
      </c>
      <c r="AK93" s="1061">
        <v>1</v>
      </c>
      <c r="AL93" s="1061">
        <v>1</v>
      </c>
      <c r="AM93" s="1063">
        <v>1</v>
      </c>
      <c r="AN93" s="1063">
        <v>1</v>
      </c>
      <c r="AO93" s="1065">
        <v>1</v>
      </c>
      <c r="AP93" s="1176">
        <f>AO93*X93</f>
        <v>5.0000000000000001E-3</v>
      </c>
      <c r="AQ93" s="1289"/>
      <c r="AR93" s="515">
        <v>89</v>
      </c>
      <c r="AS93" s="42" t="s">
        <v>340</v>
      </c>
      <c r="AT93" s="494">
        <v>50</v>
      </c>
      <c r="AU93" s="176">
        <v>12.5</v>
      </c>
      <c r="AV93" s="176">
        <v>12.5</v>
      </c>
      <c r="AW93" s="176">
        <v>12.5</v>
      </c>
      <c r="AX93" s="176">
        <v>12.5</v>
      </c>
      <c r="AY93" s="512"/>
      <c r="AZ93" s="512"/>
      <c r="BA93" s="510"/>
    </row>
    <row r="94" spans="1:53" ht="15" customHeight="1" thickBot="1" x14ac:dyDescent="0.3">
      <c r="A94" s="935"/>
      <c r="B94" s="935"/>
      <c r="C94" s="935"/>
      <c r="D94" s="935"/>
      <c r="E94" s="935"/>
      <c r="F94" s="935"/>
      <c r="G94" s="935"/>
      <c r="H94" s="935"/>
      <c r="I94" s="935"/>
      <c r="J94" s="935"/>
      <c r="K94" s="935"/>
      <c r="L94" s="935"/>
      <c r="M94" s="935"/>
      <c r="N94" s="935"/>
      <c r="O94" s="935"/>
      <c r="P94" s="935"/>
      <c r="Q94" s="935"/>
      <c r="R94" s="935"/>
      <c r="S94" s="935"/>
      <c r="T94" s="1252"/>
      <c r="U94" s="1074"/>
      <c r="V94" s="1074"/>
      <c r="W94" s="1272"/>
      <c r="X94" s="1119"/>
      <c r="Y94" s="1077"/>
      <c r="Z94" s="1078"/>
      <c r="AA94" s="1075"/>
      <c r="AB94" s="1075"/>
      <c r="AC94" s="1075"/>
      <c r="AD94" s="1079"/>
      <c r="AE94" s="1075"/>
      <c r="AF94" s="1064"/>
      <c r="AG94" s="1062"/>
      <c r="AH94" s="1062"/>
      <c r="AI94" s="1062"/>
      <c r="AJ94" s="1062"/>
      <c r="AK94" s="1062"/>
      <c r="AL94" s="1062"/>
      <c r="AM94" s="1064"/>
      <c r="AN94" s="1064"/>
      <c r="AO94" s="1066"/>
      <c r="AP94" s="1178"/>
      <c r="AQ94" s="1289"/>
      <c r="AR94" s="515">
        <v>90</v>
      </c>
      <c r="AS94" s="42" t="s">
        <v>339</v>
      </c>
      <c r="AT94" s="494">
        <v>50</v>
      </c>
      <c r="AU94" s="176">
        <v>12.5</v>
      </c>
      <c r="AV94" s="176">
        <v>12.5</v>
      </c>
      <c r="AW94" s="176">
        <v>12.5</v>
      </c>
      <c r="AX94" s="176">
        <v>12.5</v>
      </c>
      <c r="AY94" s="512"/>
      <c r="AZ94" s="512"/>
      <c r="BA94" s="510"/>
    </row>
    <row r="95" spans="1:53" ht="16.5" thickBot="1" x14ac:dyDescent="0.3">
      <c r="A95" s="1076"/>
      <c r="B95" s="1076"/>
      <c r="C95" s="1076"/>
      <c r="D95" s="1076"/>
      <c r="E95" s="1076"/>
      <c r="F95" s="1076"/>
      <c r="G95" s="1076"/>
      <c r="H95" s="1076"/>
      <c r="I95" s="1076"/>
      <c r="J95" s="1076"/>
      <c r="K95" s="1076"/>
      <c r="L95" s="1076"/>
      <c r="M95" s="1076"/>
      <c r="N95" s="1076"/>
      <c r="O95" s="1076"/>
      <c r="P95" s="1076"/>
      <c r="Q95" s="1076"/>
      <c r="R95" s="1076"/>
      <c r="S95" s="1076"/>
      <c r="T95" s="1252"/>
      <c r="U95" s="516"/>
      <c r="V95" s="882"/>
      <c r="W95" s="882"/>
      <c r="X95" s="882"/>
      <c r="Y95" s="882"/>
      <c r="Z95" s="882"/>
      <c r="AA95" s="882"/>
      <c r="AB95" s="882"/>
      <c r="AC95" s="882"/>
      <c r="AD95" s="882"/>
      <c r="AE95" s="882"/>
      <c r="AF95" s="516"/>
      <c r="AG95" s="516"/>
      <c r="AH95" s="516"/>
      <c r="AI95" s="516"/>
      <c r="AJ95" s="516"/>
      <c r="AK95" s="516"/>
      <c r="AL95" s="516"/>
      <c r="AM95" s="516"/>
      <c r="AN95" s="879"/>
      <c r="AO95" s="1313" t="s">
        <v>673</v>
      </c>
      <c r="AP95" s="1314"/>
      <c r="AQ95" s="881">
        <f>SUM(AQ5:AQ94)</f>
        <v>0.82827201583396615</v>
      </c>
      <c r="AR95" s="880"/>
      <c r="AS95" s="1074"/>
      <c r="AT95" s="1074"/>
      <c r="AU95" s="1074"/>
      <c r="AV95" s="1074"/>
      <c r="AW95" s="1074"/>
      <c r="AX95" s="1074"/>
      <c r="AY95" s="1074"/>
      <c r="AZ95" s="1074"/>
      <c r="BA95" s="1074"/>
    </row>
    <row r="96" spans="1:53" ht="60" x14ac:dyDescent="0.25">
      <c r="A96" s="930">
        <v>21</v>
      </c>
      <c r="B96" s="930" t="s">
        <v>619</v>
      </c>
      <c r="C96" s="930" t="s">
        <v>641</v>
      </c>
      <c r="D96" s="1024" t="s">
        <v>642</v>
      </c>
      <c r="E96" s="1025"/>
      <c r="F96" s="930" t="s">
        <v>643</v>
      </c>
      <c r="G96" s="930" t="s">
        <v>644</v>
      </c>
      <c r="H96" s="930" t="s">
        <v>645</v>
      </c>
      <c r="I96" s="930" t="s">
        <v>29</v>
      </c>
      <c r="J96" s="931">
        <v>1</v>
      </c>
      <c r="K96" s="930">
        <v>2018</v>
      </c>
      <c r="L96" s="929">
        <v>1</v>
      </c>
      <c r="M96" s="929">
        <v>1</v>
      </c>
      <c r="N96" s="929">
        <v>1</v>
      </c>
      <c r="O96" s="930">
        <v>16</v>
      </c>
      <c r="P96" s="930">
        <v>16</v>
      </c>
      <c r="Q96" s="931">
        <v>1</v>
      </c>
      <c r="R96" s="931">
        <v>1</v>
      </c>
      <c r="S96" s="929">
        <v>1</v>
      </c>
      <c r="T96" s="998"/>
      <c r="U96" s="997" t="s">
        <v>646</v>
      </c>
      <c r="V96" s="930" t="s">
        <v>641</v>
      </c>
      <c r="W96" s="930">
        <v>12</v>
      </c>
      <c r="X96" s="888">
        <v>2.5000000000000001E-3</v>
      </c>
      <c r="Y96" s="191">
        <v>38</v>
      </c>
      <c r="Z96" s="543" t="s">
        <v>486</v>
      </c>
      <c r="AA96" s="543" t="s">
        <v>342</v>
      </c>
      <c r="AB96" s="543" t="s">
        <v>649</v>
      </c>
      <c r="AC96" s="543" t="s">
        <v>29</v>
      </c>
      <c r="AD96" s="312">
        <v>0.54</v>
      </c>
      <c r="AE96" s="313">
        <v>2018</v>
      </c>
      <c r="AF96" s="312">
        <v>0.6</v>
      </c>
      <c r="AG96" s="551">
        <v>0.04</v>
      </c>
      <c r="AH96" s="560">
        <v>3.0999999999999999E-3</v>
      </c>
      <c r="AI96" s="551">
        <v>0.5</v>
      </c>
      <c r="AJ96" s="870" t="s">
        <v>702</v>
      </c>
      <c r="AK96" s="870" t="s">
        <v>709</v>
      </c>
      <c r="AL96" s="871" t="s">
        <v>710</v>
      </c>
      <c r="AM96" s="312" t="s">
        <v>711</v>
      </c>
      <c r="AN96" s="551">
        <v>0.6</v>
      </c>
      <c r="AO96" s="901">
        <v>1</v>
      </c>
      <c r="AP96" s="891">
        <f t="shared" ref="AP96:AP101" si="0">AO96*X96</f>
        <v>2.5000000000000001E-3</v>
      </c>
      <c r="AQ96" s="1291">
        <f>(SUM(AP96:AP1329))</f>
        <v>0.11999999999999998</v>
      </c>
      <c r="AR96" s="34">
        <v>91</v>
      </c>
      <c r="AS96" s="512" t="s">
        <v>133</v>
      </c>
      <c r="AT96" s="509">
        <v>1</v>
      </c>
      <c r="AU96" s="508">
        <v>0.25</v>
      </c>
      <c r="AV96" s="508">
        <v>0.25</v>
      </c>
      <c r="AW96" s="508">
        <v>0.25</v>
      </c>
      <c r="AX96" s="508">
        <v>0.25</v>
      </c>
      <c r="AY96" s="519"/>
      <c r="AZ96" s="947" t="s">
        <v>135</v>
      </c>
      <c r="BA96" s="948" t="s">
        <v>136</v>
      </c>
    </row>
    <row r="97" spans="1:53" ht="48" x14ac:dyDescent="0.25">
      <c r="A97" s="930"/>
      <c r="B97" s="930"/>
      <c r="C97" s="930"/>
      <c r="D97" s="1026"/>
      <c r="E97" s="1027"/>
      <c r="F97" s="930"/>
      <c r="G97" s="930"/>
      <c r="H97" s="930"/>
      <c r="I97" s="930"/>
      <c r="J97" s="930"/>
      <c r="K97" s="930"/>
      <c r="L97" s="929"/>
      <c r="M97" s="929"/>
      <c r="N97" s="929"/>
      <c r="O97" s="930"/>
      <c r="P97" s="930"/>
      <c r="Q97" s="930"/>
      <c r="R97" s="930"/>
      <c r="S97" s="929"/>
      <c r="T97" s="998"/>
      <c r="U97" s="997"/>
      <c r="V97" s="930"/>
      <c r="W97" s="930"/>
      <c r="X97" s="888">
        <v>2.5000000000000001E-3</v>
      </c>
      <c r="Y97" s="191">
        <v>39</v>
      </c>
      <c r="Z97" s="874" t="s">
        <v>343</v>
      </c>
      <c r="AA97" s="543" t="s">
        <v>344</v>
      </c>
      <c r="AB97" s="543" t="s">
        <v>102</v>
      </c>
      <c r="AC97" s="543" t="s">
        <v>29</v>
      </c>
      <c r="AD97" s="314">
        <v>0.45</v>
      </c>
      <c r="AE97" s="313">
        <v>2018</v>
      </c>
      <c r="AF97" s="314">
        <v>0.6</v>
      </c>
      <c r="AG97" s="551">
        <v>0.1</v>
      </c>
      <c r="AH97" s="551">
        <v>0.1</v>
      </c>
      <c r="AI97" s="551">
        <v>0.2</v>
      </c>
      <c r="AJ97" s="870">
        <v>0.08</v>
      </c>
      <c r="AK97" s="870">
        <v>0.32</v>
      </c>
      <c r="AL97" s="870">
        <v>0.4</v>
      </c>
      <c r="AM97" s="314">
        <v>0.6</v>
      </c>
      <c r="AN97" s="551">
        <v>0.6</v>
      </c>
      <c r="AO97" s="901">
        <v>1</v>
      </c>
      <c r="AP97" s="891">
        <f t="shared" si="0"/>
        <v>2.5000000000000001E-3</v>
      </c>
      <c r="AQ97" s="1291"/>
      <c r="AR97" s="34">
        <v>92</v>
      </c>
      <c r="AS97" s="33" t="s">
        <v>137</v>
      </c>
      <c r="AT97" s="509">
        <v>1</v>
      </c>
      <c r="AU97" s="508">
        <v>0.25</v>
      </c>
      <c r="AV97" s="508">
        <v>0.25</v>
      </c>
      <c r="AW97" s="508">
        <v>0.25</v>
      </c>
      <c r="AX97" s="508">
        <v>0.25</v>
      </c>
      <c r="AY97" s="519"/>
      <c r="AZ97" s="947"/>
      <c r="BA97" s="947"/>
    </row>
    <row r="98" spans="1:53" ht="15" customHeight="1" x14ac:dyDescent="0.25">
      <c r="A98" s="930"/>
      <c r="B98" s="930"/>
      <c r="C98" s="930"/>
      <c r="D98" s="1026"/>
      <c r="E98" s="1027"/>
      <c r="F98" s="930"/>
      <c r="G98" s="930"/>
      <c r="H98" s="930"/>
      <c r="I98" s="930"/>
      <c r="J98" s="930"/>
      <c r="K98" s="930"/>
      <c r="L98" s="929"/>
      <c r="M98" s="929"/>
      <c r="N98" s="929"/>
      <c r="O98" s="930"/>
      <c r="P98" s="930"/>
      <c r="Q98" s="930"/>
      <c r="R98" s="930"/>
      <c r="S98" s="929"/>
      <c r="T98" s="998"/>
      <c r="U98" s="997"/>
      <c r="V98" s="930"/>
      <c r="W98" s="930"/>
      <c r="X98" s="888">
        <v>2.5000000000000001E-3</v>
      </c>
      <c r="Y98" s="191">
        <v>40</v>
      </c>
      <c r="Z98" s="873" t="s">
        <v>349</v>
      </c>
      <c r="AA98" s="543" t="s">
        <v>350</v>
      </c>
      <c r="AB98" s="543" t="s">
        <v>103</v>
      </c>
      <c r="AC98" s="543" t="s">
        <v>86</v>
      </c>
      <c r="AD98" s="313">
        <v>1</v>
      </c>
      <c r="AE98" s="313">
        <v>2018</v>
      </c>
      <c r="AF98" s="313">
        <v>1</v>
      </c>
      <c r="AG98" s="552">
        <v>0</v>
      </c>
      <c r="AH98" s="565">
        <v>0</v>
      </c>
      <c r="AI98" s="565">
        <v>0</v>
      </c>
      <c r="AJ98" s="870">
        <v>0</v>
      </c>
      <c r="AK98" s="870">
        <v>0</v>
      </c>
      <c r="AL98" s="870">
        <v>1</v>
      </c>
      <c r="AM98" s="314">
        <v>1</v>
      </c>
      <c r="AN98" s="565">
        <v>100</v>
      </c>
      <c r="AO98" s="901">
        <v>1</v>
      </c>
      <c r="AP98" s="891">
        <f t="shared" si="0"/>
        <v>2.5000000000000001E-3</v>
      </c>
      <c r="AQ98" s="1291"/>
      <c r="AR98" s="34">
        <v>93</v>
      </c>
      <c r="AS98" s="106" t="s">
        <v>139</v>
      </c>
      <c r="AT98" s="509">
        <v>1</v>
      </c>
      <c r="AU98" s="508">
        <v>1</v>
      </c>
      <c r="AV98" s="508" t="s">
        <v>227</v>
      </c>
      <c r="AW98" s="508" t="s">
        <v>227</v>
      </c>
      <c r="AX98" s="508" t="s">
        <v>227</v>
      </c>
      <c r="AY98" s="519"/>
      <c r="AZ98" s="947"/>
      <c r="BA98" s="947"/>
    </row>
    <row r="99" spans="1:53" ht="24" x14ac:dyDescent="0.25">
      <c r="A99" s="930"/>
      <c r="B99" s="930"/>
      <c r="C99" s="930"/>
      <c r="D99" s="1026"/>
      <c r="E99" s="1027"/>
      <c r="F99" s="930"/>
      <c r="G99" s="930"/>
      <c r="H99" s="930"/>
      <c r="I99" s="930"/>
      <c r="J99" s="930"/>
      <c r="K99" s="930"/>
      <c r="L99" s="929"/>
      <c r="M99" s="929"/>
      <c r="N99" s="929"/>
      <c r="O99" s="930"/>
      <c r="P99" s="930"/>
      <c r="Q99" s="930"/>
      <c r="R99" s="930"/>
      <c r="S99" s="929"/>
      <c r="T99" s="998"/>
      <c r="U99" s="997"/>
      <c r="V99" s="930"/>
      <c r="W99" s="930"/>
      <c r="X99" s="888">
        <v>2.5000000000000001E-3</v>
      </c>
      <c r="Y99" s="191">
        <v>41</v>
      </c>
      <c r="Z99" s="315" t="s">
        <v>348</v>
      </c>
      <c r="AA99" s="543" t="s">
        <v>347</v>
      </c>
      <c r="AB99" s="543" t="s">
        <v>650</v>
      </c>
      <c r="AC99" s="313" t="s">
        <v>29</v>
      </c>
      <c r="AD99" s="314">
        <v>0.45</v>
      </c>
      <c r="AE99" s="313">
        <v>2018</v>
      </c>
      <c r="AF99" s="314">
        <v>0.5</v>
      </c>
      <c r="AG99" s="551">
        <v>0</v>
      </c>
      <c r="AH99" s="551">
        <v>0.45</v>
      </c>
      <c r="AI99" s="551">
        <v>0.45</v>
      </c>
      <c r="AJ99" s="870">
        <v>0</v>
      </c>
      <c r="AK99" s="870">
        <v>0.5</v>
      </c>
      <c r="AL99" s="870">
        <v>0.5</v>
      </c>
      <c r="AM99" s="314">
        <v>0.95</v>
      </c>
      <c r="AN99" s="551">
        <v>0.5</v>
      </c>
      <c r="AO99" s="901">
        <v>1</v>
      </c>
      <c r="AP99" s="891">
        <f t="shared" si="0"/>
        <v>2.5000000000000001E-3</v>
      </c>
      <c r="AQ99" s="1291"/>
      <c r="AR99" s="34">
        <v>94</v>
      </c>
      <c r="AS99" s="33" t="s">
        <v>141</v>
      </c>
      <c r="AT99" s="509">
        <v>1</v>
      </c>
      <c r="AU99" s="508">
        <v>0.25</v>
      </c>
      <c r="AV99" s="508">
        <v>0.25</v>
      </c>
      <c r="AW99" s="508">
        <v>0.25</v>
      </c>
      <c r="AX99" s="508">
        <v>0.25</v>
      </c>
      <c r="AY99" s="519"/>
      <c r="AZ99" s="947"/>
      <c r="BA99" s="947"/>
    </row>
    <row r="100" spans="1:53" ht="48" x14ac:dyDescent="0.25">
      <c r="A100" s="930"/>
      <c r="B100" s="930"/>
      <c r="C100" s="930"/>
      <c r="D100" s="1026"/>
      <c r="E100" s="1027"/>
      <c r="F100" s="930"/>
      <c r="G100" s="930"/>
      <c r="H100" s="930"/>
      <c r="I100" s="930"/>
      <c r="J100" s="930"/>
      <c r="K100" s="930"/>
      <c r="L100" s="929"/>
      <c r="M100" s="929"/>
      <c r="N100" s="929"/>
      <c r="O100" s="930"/>
      <c r="P100" s="930"/>
      <c r="Q100" s="930"/>
      <c r="R100" s="930"/>
      <c r="S100" s="929"/>
      <c r="T100" s="998"/>
      <c r="U100" s="997"/>
      <c r="V100" s="930"/>
      <c r="W100" s="930"/>
      <c r="X100" s="888">
        <v>2.5000000000000001E-3</v>
      </c>
      <c r="Y100" s="191">
        <v>42</v>
      </c>
      <c r="Z100" s="543" t="s">
        <v>345</v>
      </c>
      <c r="AA100" s="543" t="s">
        <v>346</v>
      </c>
      <c r="AB100" s="543" t="s">
        <v>651</v>
      </c>
      <c r="AC100" s="313" t="s">
        <v>29</v>
      </c>
      <c r="AD100" s="314">
        <v>0.35</v>
      </c>
      <c r="AE100" s="313">
        <v>2018</v>
      </c>
      <c r="AF100" s="314">
        <v>0.4</v>
      </c>
      <c r="AG100" s="551">
        <v>0</v>
      </c>
      <c r="AH100" s="551">
        <v>0.04</v>
      </c>
      <c r="AI100" s="551">
        <v>0.04</v>
      </c>
      <c r="AJ100" s="870">
        <v>0.05</v>
      </c>
      <c r="AK100" s="870">
        <v>0.32</v>
      </c>
      <c r="AL100" s="870">
        <v>0.37</v>
      </c>
      <c r="AM100" s="314">
        <v>0.41</v>
      </c>
      <c r="AN100" s="551">
        <v>0.4</v>
      </c>
      <c r="AO100" s="901">
        <v>1</v>
      </c>
      <c r="AP100" s="891">
        <f t="shared" si="0"/>
        <v>2.5000000000000001E-3</v>
      </c>
      <c r="AQ100" s="1291"/>
      <c r="AR100" s="34">
        <v>95</v>
      </c>
      <c r="AS100" s="33" t="s">
        <v>143</v>
      </c>
      <c r="AT100" s="509">
        <v>1</v>
      </c>
      <c r="AU100" s="508">
        <v>0.25</v>
      </c>
      <c r="AV100" s="508">
        <v>0.25</v>
      </c>
      <c r="AW100" s="508">
        <v>0.25</v>
      </c>
      <c r="AX100" s="508">
        <v>0.25</v>
      </c>
      <c r="AY100" s="519"/>
      <c r="AZ100" s="947"/>
      <c r="BA100" s="947"/>
    </row>
    <row r="101" spans="1:53" ht="24" x14ac:dyDescent="0.25">
      <c r="A101" s="930"/>
      <c r="B101" s="930"/>
      <c r="C101" s="930"/>
      <c r="D101" s="1026"/>
      <c r="E101" s="1027"/>
      <c r="F101" s="930"/>
      <c r="G101" s="930"/>
      <c r="H101" s="930"/>
      <c r="I101" s="930"/>
      <c r="J101" s="930"/>
      <c r="K101" s="930"/>
      <c r="L101" s="929"/>
      <c r="M101" s="929"/>
      <c r="N101" s="929"/>
      <c r="O101" s="930"/>
      <c r="P101" s="930"/>
      <c r="Q101" s="930"/>
      <c r="R101" s="930"/>
      <c r="S101" s="929"/>
      <c r="T101" s="998"/>
      <c r="U101" s="997"/>
      <c r="V101" s="930"/>
      <c r="W101" s="930"/>
      <c r="X101" s="1019">
        <v>0.01</v>
      </c>
      <c r="Y101" s="1009">
        <v>43</v>
      </c>
      <c r="Z101" s="995" t="s">
        <v>106</v>
      </c>
      <c r="AA101" s="947" t="s">
        <v>107</v>
      </c>
      <c r="AB101" s="947" t="s">
        <v>669</v>
      </c>
      <c r="AC101" s="999" t="s">
        <v>29</v>
      </c>
      <c r="AD101" s="1008">
        <v>0.9</v>
      </c>
      <c r="AE101" s="999">
        <v>2018</v>
      </c>
      <c r="AF101" s="917">
        <v>1</v>
      </c>
      <c r="AG101" s="988"/>
      <c r="AH101" s="989"/>
      <c r="AI101" s="991">
        <v>0.5</v>
      </c>
      <c r="AJ101" s="991">
        <v>0.75</v>
      </c>
      <c r="AK101" s="991">
        <v>1</v>
      </c>
      <c r="AL101" s="991">
        <v>1</v>
      </c>
      <c r="AM101" s="991">
        <v>1</v>
      </c>
      <c r="AN101" s="991">
        <v>1</v>
      </c>
      <c r="AO101" s="952">
        <v>1</v>
      </c>
      <c r="AP101" s="1293">
        <f t="shared" si="0"/>
        <v>0.01</v>
      </c>
      <c r="AQ101" s="1291"/>
      <c r="AR101" s="515">
        <v>96</v>
      </c>
      <c r="AS101" s="181" t="s">
        <v>145</v>
      </c>
      <c r="AT101" s="509">
        <v>0.5</v>
      </c>
      <c r="AU101" s="202">
        <v>0.125</v>
      </c>
      <c r="AV101" s="202">
        <v>0.125</v>
      </c>
      <c r="AW101" s="202">
        <v>0.125</v>
      </c>
      <c r="AX101" s="202">
        <v>0.125</v>
      </c>
      <c r="AY101" s="519"/>
      <c r="AZ101" s="947" t="s">
        <v>147</v>
      </c>
      <c r="BA101" s="948" t="s">
        <v>148</v>
      </c>
    </row>
    <row r="102" spans="1:53" ht="15" customHeight="1" x14ac:dyDescent="0.25">
      <c r="A102" s="930"/>
      <c r="B102" s="930"/>
      <c r="C102" s="930"/>
      <c r="D102" s="1026"/>
      <c r="E102" s="1027"/>
      <c r="F102" s="930"/>
      <c r="G102" s="930"/>
      <c r="H102" s="930"/>
      <c r="I102" s="930"/>
      <c r="J102" s="930"/>
      <c r="K102" s="930"/>
      <c r="L102" s="929"/>
      <c r="M102" s="929"/>
      <c r="N102" s="929"/>
      <c r="O102" s="930"/>
      <c r="P102" s="930"/>
      <c r="Q102" s="930"/>
      <c r="R102" s="930"/>
      <c r="S102" s="929"/>
      <c r="T102" s="998"/>
      <c r="U102" s="997"/>
      <c r="V102" s="930"/>
      <c r="W102" s="930"/>
      <c r="X102" s="1011"/>
      <c r="Y102" s="1011"/>
      <c r="Z102" s="995"/>
      <c r="AA102" s="947"/>
      <c r="AB102" s="947"/>
      <c r="AC102" s="999"/>
      <c r="AD102" s="1008"/>
      <c r="AE102" s="999"/>
      <c r="AF102" s="917"/>
      <c r="AG102" s="969"/>
      <c r="AH102" s="990"/>
      <c r="AI102" s="990"/>
      <c r="AJ102" s="990"/>
      <c r="AK102" s="990"/>
      <c r="AL102" s="990"/>
      <c r="AM102" s="990"/>
      <c r="AN102" s="990"/>
      <c r="AO102" s="963"/>
      <c r="AP102" s="1295"/>
      <c r="AQ102" s="1291"/>
      <c r="AR102" s="515">
        <v>97</v>
      </c>
      <c r="AS102" s="181" t="s">
        <v>149</v>
      </c>
      <c r="AT102" s="509">
        <v>0.5</v>
      </c>
      <c r="AU102" s="202">
        <v>0.125</v>
      </c>
      <c r="AV102" s="202">
        <v>0.125</v>
      </c>
      <c r="AW102" s="202">
        <v>0.125</v>
      </c>
      <c r="AX102" s="202">
        <v>0.125</v>
      </c>
      <c r="AY102" s="519"/>
      <c r="AZ102" s="947"/>
      <c r="BA102" s="947"/>
    </row>
    <row r="103" spans="1:53" ht="24" customHeight="1" x14ac:dyDescent="0.25">
      <c r="A103" s="930"/>
      <c r="B103" s="930"/>
      <c r="C103" s="930"/>
      <c r="D103" s="1026"/>
      <c r="E103" s="1027"/>
      <c r="F103" s="930"/>
      <c r="G103" s="930"/>
      <c r="H103" s="930"/>
      <c r="I103" s="930"/>
      <c r="J103" s="930"/>
      <c r="K103" s="930"/>
      <c r="L103" s="929"/>
      <c r="M103" s="929"/>
      <c r="N103" s="929"/>
      <c r="O103" s="930"/>
      <c r="P103" s="930"/>
      <c r="Q103" s="930"/>
      <c r="R103" s="930"/>
      <c r="S103" s="929"/>
      <c r="T103" s="998"/>
      <c r="U103" s="997"/>
      <c r="V103" s="930"/>
      <c r="W103" s="930"/>
      <c r="X103" s="1020">
        <v>0.01</v>
      </c>
      <c r="Y103" s="1016">
        <v>44</v>
      </c>
      <c r="Z103" s="1001" t="s">
        <v>110</v>
      </c>
      <c r="AA103" s="1004" t="s">
        <v>111</v>
      </c>
      <c r="AB103" s="1004" t="s">
        <v>112</v>
      </c>
      <c r="AC103" s="1007" t="s">
        <v>72</v>
      </c>
      <c r="AD103" s="980">
        <v>1</v>
      </c>
      <c r="AE103" s="1007">
        <v>2018</v>
      </c>
      <c r="AF103" s="918">
        <v>1</v>
      </c>
      <c r="AG103" s="980">
        <v>1</v>
      </c>
      <c r="AH103" s="980">
        <v>0</v>
      </c>
      <c r="AI103" s="980">
        <v>0.66666666666666663</v>
      </c>
      <c r="AJ103" s="980">
        <v>0.66666666666666663</v>
      </c>
      <c r="AK103" s="980">
        <v>0.66666666666666663</v>
      </c>
      <c r="AL103" s="980">
        <v>1</v>
      </c>
      <c r="AM103" s="980">
        <v>1</v>
      </c>
      <c r="AN103" s="980">
        <v>1</v>
      </c>
      <c r="AO103" s="985">
        <v>1</v>
      </c>
      <c r="AP103" s="1297">
        <f>AO103*X103</f>
        <v>0.01</v>
      </c>
      <c r="AQ103" s="1291"/>
      <c r="AR103" s="515">
        <v>98</v>
      </c>
      <c r="AS103" s="272" t="s">
        <v>150</v>
      </c>
      <c r="AT103" s="509">
        <v>0.3</v>
      </c>
      <c r="AU103" s="279">
        <v>0.3</v>
      </c>
      <c r="AV103" s="279" t="s">
        <v>227</v>
      </c>
      <c r="AW103" s="281" t="s">
        <v>227</v>
      </c>
      <c r="AX103" s="281" t="s">
        <v>227</v>
      </c>
      <c r="AY103" s="519"/>
      <c r="AZ103" s="505"/>
      <c r="BA103" s="505"/>
    </row>
    <row r="104" spans="1:53" ht="22.5" x14ac:dyDescent="0.25">
      <c r="A104" s="930"/>
      <c r="B104" s="930"/>
      <c r="C104" s="930"/>
      <c r="D104" s="1026"/>
      <c r="E104" s="1027"/>
      <c r="F104" s="930"/>
      <c r="G104" s="930"/>
      <c r="H104" s="930"/>
      <c r="I104" s="930"/>
      <c r="J104" s="930"/>
      <c r="K104" s="930"/>
      <c r="L104" s="929"/>
      <c r="M104" s="929"/>
      <c r="N104" s="929"/>
      <c r="O104" s="930"/>
      <c r="P104" s="930"/>
      <c r="Q104" s="930"/>
      <c r="R104" s="930"/>
      <c r="S104" s="929"/>
      <c r="T104" s="998"/>
      <c r="U104" s="997"/>
      <c r="V104" s="930"/>
      <c r="W104" s="930"/>
      <c r="X104" s="1017"/>
      <c r="Y104" s="1017"/>
      <c r="Z104" s="1002"/>
      <c r="AA104" s="1005"/>
      <c r="AB104" s="1005"/>
      <c r="AC104" s="983"/>
      <c r="AD104" s="981"/>
      <c r="AE104" s="983"/>
      <c r="AF104" s="919"/>
      <c r="AG104" s="983"/>
      <c r="AH104" s="983"/>
      <c r="AI104" s="983"/>
      <c r="AJ104" s="981"/>
      <c r="AK104" s="981"/>
      <c r="AL104" s="981"/>
      <c r="AM104" s="981"/>
      <c r="AN104" s="983"/>
      <c r="AO104" s="986"/>
      <c r="AP104" s="1298"/>
      <c r="AQ104" s="1291"/>
      <c r="AR104" s="515">
        <v>99</v>
      </c>
      <c r="AS104" s="273" t="s">
        <v>457</v>
      </c>
      <c r="AT104" s="509">
        <v>0.3</v>
      </c>
      <c r="AU104" s="279" t="s">
        <v>227</v>
      </c>
      <c r="AV104" s="279">
        <v>0.3</v>
      </c>
      <c r="AW104" s="281" t="s">
        <v>227</v>
      </c>
      <c r="AX104" s="281" t="s">
        <v>227</v>
      </c>
      <c r="AY104" s="519"/>
      <c r="AZ104" s="505"/>
      <c r="BA104" s="505"/>
    </row>
    <row r="105" spans="1:53" ht="24" x14ac:dyDescent="0.25">
      <c r="A105" s="930"/>
      <c r="B105" s="930"/>
      <c r="C105" s="930"/>
      <c r="D105" s="1026"/>
      <c r="E105" s="1027"/>
      <c r="F105" s="930"/>
      <c r="G105" s="930"/>
      <c r="H105" s="930"/>
      <c r="I105" s="930"/>
      <c r="J105" s="930"/>
      <c r="K105" s="930"/>
      <c r="L105" s="929"/>
      <c r="M105" s="929"/>
      <c r="N105" s="929"/>
      <c r="O105" s="930"/>
      <c r="P105" s="930"/>
      <c r="Q105" s="930"/>
      <c r="R105" s="930"/>
      <c r="S105" s="929"/>
      <c r="T105" s="998"/>
      <c r="U105" s="997"/>
      <c r="V105" s="930"/>
      <c r="W105" s="930"/>
      <c r="X105" s="1018"/>
      <c r="Y105" s="1018"/>
      <c r="Z105" s="1003"/>
      <c r="AA105" s="1006"/>
      <c r="AB105" s="1006"/>
      <c r="AC105" s="984"/>
      <c r="AD105" s="982"/>
      <c r="AE105" s="984"/>
      <c r="AF105" s="920"/>
      <c r="AG105" s="984"/>
      <c r="AH105" s="984"/>
      <c r="AI105" s="984"/>
      <c r="AJ105" s="982"/>
      <c r="AK105" s="982"/>
      <c r="AL105" s="982"/>
      <c r="AM105" s="982"/>
      <c r="AN105" s="984"/>
      <c r="AO105" s="987"/>
      <c r="AP105" s="1299"/>
      <c r="AQ105" s="1291"/>
      <c r="AR105" s="515">
        <v>100</v>
      </c>
      <c r="AS105" s="274" t="s">
        <v>458</v>
      </c>
      <c r="AT105" s="182">
        <v>0.4</v>
      </c>
      <c r="AU105" s="281" t="s">
        <v>227</v>
      </c>
      <c r="AV105" s="281" t="s">
        <v>227</v>
      </c>
      <c r="AW105" s="279">
        <v>0.2</v>
      </c>
      <c r="AX105" s="279">
        <v>0.2</v>
      </c>
      <c r="AY105" s="519"/>
      <c r="AZ105" s="145" t="s">
        <v>152</v>
      </c>
      <c r="BA105" s="948" t="s">
        <v>153</v>
      </c>
    </row>
    <row r="106" spans="1:53" ht="15" customHeight="1" x14ac:dyDescent="0.25">
      <c r="A106" s="930"/>
      <c r="B106" s="930"/>
      <c r="C106" s="930"/>
      <c r="D106" s="1026"/>
      <c r="E106" s="1027"/>
      <c r="F106" s="930"/>
      <c r="G106" s="930"/>
      <c r="H106" s="930"/>
      <c r="I106" s="930"/>
      <c r="J106" s="930"/>
      <c r="K106" s="930"/>
      <c r="L106" s="929"/>
      <c r="M106" s="929"/>
      <c r="N106" s="929"/>
      <c r="O106" s="930"/>
      <c r="P106" s="930"/>
      <c r="Q106" s="930"/>
      <c r="R106" s="930"/>
      <c r="S106" s="929"/>
      <c r="T106" s="998"/>
      <c r="U106" s="997"/>
      <c r="V106" s="930"/>
      <c r="W106" s="930"/>
      <c r="X106" s="1021">
        <v>0.01</v>
      </c>
      <c r="Y106" s="1016">
        <v>45</v>
      </c>
      <c r="Z106" s="995" t="s">
        <v>351</v>
      </c>
      <c r="AA106" s="947" t="s">
        <v>113</v>
      </c>
      <c r="AB106" s="947" t="s">
        <v>114</v>
      </c>
      <c r="AC106" s="999" t="s">
        <v>72</v>
      </c>
      <c r="AD106" s="1000">
        <v>1</v>
      </c>
      <c r="AE106" s="999">
        <v>2018</v>
      </c>
      <c r="AF106" s="921">
        <v>1</v>
      </c>
      <c r="AG106" s="967">
        <v>1</v>
      </c>
      <c r="AH106" s="967" t="e">
        <v>#DIV/0!</v>
      </c>
      <c r="AI106" s="967">
        <v>1</v>
      </c>
      <c r="AJ106" s="967">
        <v>1</v>
      </c>
      <c r="AK106" s="967">
        <v>1</v>
      </c>
      <c r="AL106" s="967">
        <v>1</v>
      </c>
      <c r="AM106" s="967">
        <v>1</v>
      </c>
      <c r="AN106" s="967">
        <v>1</v>
      </c>
      <c r="AO106" s="992">
        <v>1</v>
      </c>
      <c r="AP106" s="1300">
        <f>AO106*X106</f>
        <v>0.01</v>
      </c>
      <c r="AQ106" s="1291"/>
      <c r="AR106" s="515">
        <v>101</v>
      </c>
      <c r="AS106" s="275" t="s">
        <v>154</v>
      </c>
      <c r="AT106" s="507">
        <v>0.25</v>
      </c>
      <c r="AU106" s="279">
        <v>0.25</v>
      </c>
      <c r="AV106" s="281" t="s">
        <v>227</v>
      </c>
      <c r="AW106" s="281" t="s">
        <v>227</v>
      </c>
      <c r="AX106" s="281" t="s">
        <v>227</v>
      </c>
      <c r="AY106" s="519"/>
      <c r="AZ106" s="947" t="s">
        <v>152</v>
      </c>
      <c r="BA106" s="947"/>
    </row>
    <row r="107" spans="1:53" ht="15" customHeight="1" x14ac:dyDescent="0.25">
      <c r="A107" s="930"/>
      <c r="B107" s="930"/>
      <c r="C107" s="930"/>
      <c r="D107" s="1026"/>
      <c r="E107" s="1027"/>
      <c r="F107" s="930"/>
      <c r="G107" s="930"/>
      <c r="H107" s="930"/>
      <c r="I107" s="930"/>
      <c r="J107" s="930"/>
      <c r="K107" s="930"/>
      <c r="L107" s="929"/>
      <c r="M107" s="929"/>
      <c r="N107" s="929"/>
      <c r="O107" s="930"/>
      <c r="P107" s="930"/>
      <c r="Q107" s="930"/>
      <c r="R107" s="930"/>
      <c r="S107" s="929"/>
      <c r="T107" s="998"/>
      <c r="U107" s="997"/>
      <c r="V107" s="930"/>
      <c r="W107" s="930"/>
      <c r="X107" s="1022"/>
      <c r="Y107" s="1017"/>
      <c r="Z107" s="995"/>
      <c r="AA107" s="947"/>
      <c r="AB107" s="947"/>
      <c r="AC107" s="999"/>
      <c r="AD107" s="1000"/>
      <c r="AE107" s="999"/>
      <c r="AF107" s="921"/>
      <c r="AG107" s="968"/>
      <c r="AH107" s="993"/>
      <c r="AI107" s="968"/>
      <c r="AJ107" s="993"/>
      <c r="AK107" s="993"/>
      <c r="AL107" s="993"/>
      <c r="AM107" s="993"/>
      <c r="AN107" s="968"/>
      <c r="AO107" s="953"/>
      <c r="AP107" s="1294"/>
      <c r="AQ107" s="1291"/>
      <c r="AR107" s="515">
        <v>102</v>
      </c>
      <c r="AS107" s="276" t="s">
        <v>459</v>
      </c>
      <c r="AT107" s="507">
        <v>0.25</v>
      </c>
      <c r="AU107" s="279" t="s">
        <v>227</v>
      </c>
      <c r="AV107" s="279">
        <v>8.3299999999999999E-2</v>
      </c>
      <c r="AW107" s="279">
        <v>8.3000000000000004E-2</v>
      </c>
      <c r="AX107" s="279">
        <v>8.3000000000000004E-2</v>
      </c>
      <c r="AY107" s="519"/>
      <c r="AZ107" s="947"/>
      <c r="BA107" s="947"/>
    </row>
    <row r="108" spans="1:53" ht="15" customHeight="1" x14ac:dyDescent="0.25">
      <c r="A108" s="930"/>
      <c r="B108" s="930"/>
      <c r="C108" s="930"/>
      <c r="D108" s="1026"/>
      <c r="E108" s="1027"/>
      <c r="F108" s="930"/>
      <c r="G108" s="930"/>
      <c r="H108" s="930"/>
      <c r="I108" s="930"/>
      <c r="J108" s="930"/>
      <c r="K108" s="930"/>
      <c r="L108" s="929"/>
      <c r="M108" s="929"/>
      <c r="N108" s="929"/>
      <c r="O108" s="930"/>
      <c r="P108" s="930"/>
      <c r="Q108" s="930"/>
      <c r="R108" s="930"/>
      <c r="S108" s="929"/>
      <c r="T108" s="998"/>
      <c r="U108" s="997"/>
      <c r="V108" s="930"/>
      <c r="W108" s="930"/>
      <c r="X108" s="1022"/>
      <c r="Y108" s="1017"/>
      <c r="Z108" s="995"/>
      <c r="AA108" s="947"/>
      <c r="AB108" s="947"/>
      <c r="AC108" s="999"/>
      <c r="AD108" s="1000"/>
      <c r="AE108" s="999"/>
      <c r="AF108" s="921"/>
      <c r="AG108" s="968"/>
      <c r="AH108" s="993"/>
      <c r="AI108" s="968"/>
      <c r="AJ108" s="993"/>
      <c r="AK108" s="993"/>
      <c r="AL108" s="993"/>
      <c r="AM108" s="993"/>
      <c r="AN108" s="968"/>
      <c r="AO108" s="953"/>
      <c r="AP108" s="1294"/>
      <c r="AQ108" s="1291"/>
      <c r="AR108" s="515">
        <v>103</v>
      </c>
      <c r="AS108" s="277" t="s">
        <v>156</v>
      </c>
      <c r="AT108" s="507">
        <v>0.25</v>
      </c>
      <c r="AU108" s="280">
        <v>0.25</v>
      </c>
      <c r="AV108" s="281" t="s">
        <v>227</v>
      </c>
      <c r="AW108" s="281" t="s">
        <v>227</v>
      </c>
      <c r="AX108" s="281" t="s">
        <v>227</v>
      </c>
      <c r="AY108" s="519"/>
      <c r="AZ108" s="947"/>
      <c r="BA108" s="947"/>
    </row>
    <row r="109" spans="1:53" ht="15" customHeight="1" x14ac:dyDescent="0.25">
      <c r="A109" s="930"/>
      <c r="B109" s="930"/>
      <c r="C109" s="930"/>
      <c r="D109" s="1026"/>
      <c r="E109" s="1027"/>
      <c r="F109" s="930"/>
      <c r="G109" s="930"/>
      <c r="H109" s="930"/>
      <c r="I109" s="930"/>
      <c r="J109" s="930"/>
      <c r="K109" s="930"/>
      <c r="L109" s="929"/>
      <c r="M109" s="929"/>
      <c r="N109" s="929"/>
      <c r="O109" s="930"/>
      <c r="P109" s="930"/>
      <c r="Q109" s="930"/>
      <c r="R109" s="930"/>
      <c r="S109" s="929"/>
      <c r="T109" s="998"/>
      <c r="U109" s="997"/>
      <c r="V109" s="930"/>
      <c r="W109" s="930"/>
      <c r="X109" s="1023"/>
      <c r="Y109" s="1018"/>
      <c r="Z109" s="995"/>
      <c r="AA109" s="947"/>
      <c r="AB109" s="947"/>
      <c r="AC109" s="999"/>
      <c r="AD109" s="999"/>
      <c r="AE109" s="999"/>
      <c r="AF109" s="921"/>
      <c r="AG109" s="969"/>
      <c r="AH109" s="994"/>
      <c r="AI109" s="969"/>
      <c r="AJ109" s="994"/>
      <c r="AK109" s="994"/>
      <c r="AL109" s="994"/>
      <c r="AM109" s="994"/>
      <c r="AN109" s="969"/>
      <c r="AO109" s="963"/>
      <c r="AP109" s="1295"/>
      <c r="AQ109" s="1291"/>
      <c r="AR109" s="515">
        <v>104</v>
      </c>
      <c r="AS109" s="276" t="s">
        <v>460</v>
      </c>
      <c r="AT109" s="507">
        <v>0.25</v>
      </c>
      <c r="AU109" s="279" t="s">
        <v>227</v>
      </c>
      <c r="AV109" s="279">
        <v>8.3299999999999999E-2</v>
      </c>
      <c r="AW109" s="279">
        <v>8.3000000000000004E-2</v>
      </c>
      <c r="AX109" s="279">
        <v>8.3000000000000004E-2</v>
      </c>
      <c r="AY109" s="519"/>
      <c r="AZ109" s="947"/>
      <c r="BA109" s="947"/>
    </row>
    <row r="110" spans="1:53" ht="15" customHeight="1" x14ac:dyDescent="0.25">
      <c r="A110" s="930"/>
      <c r="B110" s="930"/>
      <c r="C110" s="930"/>
      <c r="D110" s="1026"/>
      <c r="E110" s="1027"/>
      <c r="F110" s="930"/>
      <c r="G110" s="930"/>
      <c r="H110" s="930"/>
      <c r="I110" s="930"/>
      <c r="J110" s="930"/>
      <c r="K110" s="930"/>
      <c r="L110" s="929"/>
      <c r="M110" s="929"/>
      <c r="N110" s="929"/>
      <c r="O110" s="930"/>
      <c r="P110" s="930"/>
      <c r="Q110" s="930"/>
      <c r="R110" s="930"/>
      <c r="S110" s="929"/>
      <c r="T110" s="998"/>
      <c r="U110" s="997"/>
      <c r="V110" s="930"/>
      <c r="W110" s="930"/>
      <c r="X110" s="1021">
        <v>0.01</v>
      </c>
      <c r="Y110" s="1016">
        <v>46</v>
      </c>
      <c r="Z110" s="995" t="s">
        <v>115</v>
      </c>
      <c r="AA110" s="947" t="s">
        <v>116</v>
      </c>
      <c r="AB110" s="947" t="s">
        <v>117</v>
      </c>
      <c r="AC110" s="999" t="s">
        <v>72</v>
      </c>
      <c r="AD110" s="945">
        <v>1</v>
      </c>
      <c r="AE110" s="999">
        <v>2018</v>
      </c>
      <c r="AF110" s="921">
        <v>1</v>
      </c>
      <c r="AG110" s="988" t="e">
        <v>#DIV/0!</v>
      </c>
      <c r="AH110" s="967">
        <v>0.5</v>
      </c>
      <c r="AI110" s="967">
        <v>0.5</v>
      </c>
      <c r="AJ110" s="967">
        <v>0.5</v>
      </c>
      <c r="AK110" s="988">
        <v>0</v>
      </c>
      <c r="AL110" s="967">
        <v>0.5</v>
      </c>
      <c r="AM110" s="967">
        <v>1</v>
      </c>
      <c r="AN110" s="967">
        <v>1</v>
      </c>
      <c r="AO110" s="952">
        <v>1</v>
      </c>
      <c r="AP110" s="1293">
        <f>AO110*X110</f>
        <v>0.01</v>
      </c>
      <c r="AQ110" s="1291"/>
      <c r="AR110" s="515">
        <v>105</v>
      </c>
      <c r="AS110" s="277" t="s">
        <v>158</v>
      </c>
      <c r="AT110" s="507">
        <v>0.25</v>
      </c>
      <c r="AU110" s="279">
        <v>0.25</v>
      </c>
      <c r="AV110" s="281" t="s">
        <v>227</v>
      </c>
      <c r="AW110" s="281" t="s">
        <v>227</v>
      </c>
      <c r="AX110" s="281" t="s">
        <v>227</v>
      </c>
      <c r="AY110" s="519"/>
      <c r="AZ110" s="947" t="s">
        <v>152</v>
      </c>
      <c r="BA110" s="947"/>
    </row>
    <row r="111" spans="1:53" ht="15" customHeight="1" x14ac:dyDescent="0.25">
      <c r="A111" s="930"/>
      <c r="B111" s="930"/>
      <c r="C111" s="930"/>
      <c r="D111" s="1026"/>
      <c r="E111" s="1027"/>
      <c r="F111" s="930"/>
      <c r="G111" s="930"/>
      <c r="H111" s="930"/>
      <c r="I111" s="930"/>
      <c r="J111" s="930"/>
      <c r="K111" s="930"/>
      <c r="L111" s="929"/>
      <c r="M111" s="929"/>
      <c r="N111" s="929"/>
      <c r="O111" s="930"/>
      <c r="P111" s="930"/>
      <c r="Q111" s="930"/>
      <c r="R111" s="930"/>
      <c r="S111" s="929"/>
      <c r="T111" s="998"/>
      <c r="U111" s="997"/>
      <c r="V111" s="930"/>
      <c r="W111" s="930"/>
      <c r="X111" s="1022"/>
      <c r="Y111" s="1017"/>
      <c r="Z111" s="995"/>
      <c r="AA111" s="947"/>
      <c r="AB111" s="947"/>
      <c r="AC111" s="999"/>
      <c r="AD111" s="945"/>
      <c r="AE111" s="999"/>
      <c r="AF111" s="921"/>
      <c r="AG111" s="968"/>
      <c r="AH111" s="993"/>
      <c r="AI111" s="993"/>
      <c r="AJ111" s="993"/>
      <c r="AK111" s="968"/>
      <c r="AL111" s="993"/>
      <c r="AM111" s="993"/>
      <c r="AN111" s="968"/>
      <c r="AO111" s="953"/>
      <c r="AP111" s="1294"/>
      <c r="AQ111" s="1291"/>
      <c r="AR111" s="515">
        <v>106</v>
      </c>
      <c r="AS111" s="278" t="s">
        <v>461</v>
      </c>
      <c r="AT111" s="507">
        <v>0.25</v>
      </c>
      <c r="AU111" s="279" t="s">
        <v>227</v>
      </c>
      <c r="AV111" s="279">
        <v>8.3299999999999999E-2</v>
      </c>
      <c r="AW111" s="279">
        <v>8.3000000000000004E-2</v>
      </c>
      <c r="AX111" s="279">
        <v>8.3000000000000004E-2</v>
      </c>
      <c r="AY111" s="519"/>
      <c r="AZ111" s="947"/>
      <c r="BA111" s="947"/>
    </row>
    <row r="112" spans="1:53" ht="15" customHeight="1" x14ac:dyDescent="0.25">
      <c r="A112" s="930"/>
      <c r="B112" s="930"/>
      <c r="C112" s="930"/>
      <c r="D112" s="1026"/>
      <c r="E112" s="1027"/>
      <c r="F112" s="930"/>
      <c r="G112" s="930"/>
      <c r="H112" s="930"/>
      <c r="I112" s="930"/>
      <c r="J112" s="930"/>
      <c r="K112" s="930"/>
      <c r="L112" s="929"/>
      <c r="M112" s="929"/>
      <c r="N112" s="929"/>
      <c r="O112" s="930"/>
      <c r="P112" s="930"/>
      <c r="Q112" s="930"/>
      <c r="R112" s="930"/>
      <c r="S112" s="929"/>
      <c r="T112" s="998"/>
      <c r="U112" s="997"/>
      <c r="V112" s="930"/>
      <c r="W112" s="930"/>
      <c r="X112" s="1022"/>
      <c r="Y112" s="1017"/>
      <c r="Z112" s="995"/>
      <c r="AA112" s="947"/>
      <c r="AB112" s="947"/>
      <c r="AC112" s="999"/>
      <c r="AD112" s="945"/>
      <c r="AE112" s="999"/>
      <c r="AF112" s="921"/>
      <c r="AG112" s="968"/>
      <c r="AH112" s="993"/>
      <c r="AI112" s="993"/>
      <c r="AJ112" s="993"/>
      <c r="AK112" s="968"/>
      <c r="AL112" s="993"/>
      <c r="AM112" s="993"/>
      <c r="AN112" s="968"/>
      <c r="AO112" s="953"/>
      <c r="AP112" s="1294"/>
      <c r="AQ112" s="1291"/>
      <c r="AR112" s="515">
        <v>107</v>
      </c>
      <c r="AS112" s="278" t="s">
        <v>462</v>
      </c>
      <c r="AT112" s="507">
        <v>0.25</v>
      </c>
      <c r="AU112" s="280">
        <v>0.25</v>
      </c>
      <c r="AV112" s="281" t="s">
        <v>227</v>
      </c>
      <c r="AW112" s="281" t="s">
        <v>227</v>
      </c>
      <c r="AX112" s="281" t="s">
        <v>227</v>
      </c>
      <c r="AY112" s="519"/>
      <c r="AZ112" s="947"/>
      <c r="BA112" s="947"/>
    </row>
    <row r="113" spans="1:53" ht="15" customHeight="1" x14ac:dyDescent="0.25">
      <c r="A113" s="930"/>
      <c r="B113" s="930"/>
      <c r="C113" s="930"/>
      <c r="D113" s="1026"/>
      <c r="E113" s="1027"/>
      <c r="F113" s="930"/>
      <c r="G113" s="930"/>
      <c r="H113" s="930"/>
      <c r="I113" s="930"/>
      <c r="J113" s="930"/>
      <c r="K113" s="930"/>
      <c r="L113" s="929"/>
      <c r="M113" s="929"/>
      <c r="N113" s="929"/>
      <c r="O113" s="930"/>
      <c r="P113" s="930"/>
      <c r="Q113" s="930"/>
      <c r="R113" s="930"/>
      <c r="S113" s="929"/>
      <c r="T113" s="998"/>
      <c r="U113" s="997"/>
      <c r="V113" s="930"/>
      <c r="W113" s="930"/>
      <c r="X113" s="1023"/>
      <c r="Y113" s="1018"/>
      <c r="Z113" s="995"/>
      <c r="AA113" s="947"/>
      <c r="AB113" s="947"/>
      <c r="AC113" s="999"/>
      <c r="AD113" s="945"/>
      <c r="AE113" s="999"/>
      <c r="AF113" s="921"/>
      <c r="AG113" s="969"/>
      <c r="AH113" s="994"/>
      <c r="AI113" s="994"/>
      <c r="AJ113" s="994"/>
      <c r="AK113" s="969"/>
      <c r="AL113" s="994"/>
      <c r="AM113" s="994"/>
      <c r="AN113" s="969"/>
      <c r="AO113" s="963"/>
      <c r="AP113" s="1295"/>
      <c r="AQ113" s="1291"/>
      <c r="AR113" s="515">
        <v>108</v>
      </c>
      <c r="AS113" s="278" t="s">
        <v>463</v>
      </c>
      <c r="AT113" s="507">
        <v>0.25</v>
      </c>
      <c r="AU113" s="279" t="s">
        <v>227</v>
      </c>
      <c r="AV113" s="279">
        <v>8.3299999999999999E-2</v>
      </c>
      <c r="AW113" s="279">
        <v>8.3000000000000004E-2</v>
      </c>
      <c r="AX113" s="279">
        <v>8.3000000000000004E-2</v>
      </c>
      <c r="AY113" s="519"/>
      <c r="AZ113" s="947"/>
      <c r="BA113" s="947"/>
    </row>
    <row r="114" spans="1:53" ht="15" customHeight="1" x14ac:dyDescent="0.25">
      <c r="A114" s="930"/>
      <c r="B114" s="930"/>
      <c r="C114" s="930"/>
      <c r="D114" s="1026"/>
      <c r="E114" s="1027"/>
      <c r="F114" s="930"/>
      <c r="G114" s="930"/>
      <c r="H114" s="930"/>
      <c r="I114" s="930"/>
      <c r="J114" s="930"/>
      <c r="K114" s="930"/>
      <c r="L114" s="929"/>
      <c r="M114" s="929"/>
      <c r="N114" s="929"/>
      <c r="O114" s="930"/>
      <c r="P114" s="930"/>
      <c r="Q114" s="930"/>
      <c r="R114" s="930"/>
      <c r="S114" s="929"/>
      <c r="T114" s="998"/>
      <c r="U114" s="997"/>
      <c r="V114" s="930"/>
      <c r="W114" s="930"/>
      <c r="X114" s="1020">
        <v>7.4999999999999997E-3</v>
      </c>
      <c r="Y114" s="1016">
        <v>47</v>
      </c>
      <c r="Z114" s="995" t="s">
        <v>210</v>
      </c>
      <c r="AA114" s="947" t="s">
        <v>118</v>
      </c>
      <c r="AB114" s="947" t="s">
        <v>119</v>
      </c>
      <c r="AC114" s="947" t="s">
        <v>29</v>
      </c>
      <c r="AD114" s="946">
        <v>0.95</v>
      </c>
      <c r="AE114" s="947">
        <v>2018</v>
      </c>
      <c r="AF114" s="922">
        <v>0.95</v>
      </c>
      <c r="AG114" s="972">
        <v>0.27</v>
      </c>
      <c r="AH114" s="975">
        <v>0.38</v>
      </c>
      <c r="AI114" s="975">
        <v>0.65</v>
      </c>
      <c r="AJ114" s="975">
        <v>0.14000000000000001</v>
      </c>
      <c r="AK114" s="975">
        <v>0.18</v>
      </c>
      <c r="AL114" s="975">
        <v>0.32</v>
      </c>
      <c r="AM114" s="975">
        <v>0.97</v>
      </c>
      <c r="AN114" s="975">
        <v>0.95</v>
      </c>
      <c r="AO114" s="964">
        <v>1</v>
      </c>
      <c r="AP114" s="1301">
        <f>AO114*X114</f>
        <v>7.4999999999999997E-3</v>
      </c>
      <c r="AQ114" s="1291"/>
      <c r="AR114" s="515">
        <v>109</v>
      </c>
      <c r="AS114" s="278" t="s">
        <v>161</v>
      </c>
      <c r="AT114" s="507">
        <v>0.1</v>
      </c>
      <c r="AU114" s="280">
        <v>0.1</v>
      </c>
      <c r="AV114" s="281" t="s">
        <v>227</v>
      </c>
      <c r="AW114" s="281" t="s">
        <v>227</v>
      </c>
      <c r="AX114" s="281" t="s">
        <v>227</v>
      </c>
      <c r="AY114" s="519"/>
      <c r="AZ114" s="947" t="s">
        <v>152</v>
      </c>
      <c r="BA114" s="947"/>
    </row>
    <row r="115" spans="1:53" ht="15" customHeight="1" x14ac:dyDescent="0.25">
      <c r="A115" s="930"/>
      <c r="B115" s="930"/>
      <c r="C115" s="930"/>
      <c r="D115" s="1026"/>
      <c r="E115" s="1027"/>
      <c r="F115" s="930"/>
      <c r="G115" s="930"/>
      <c r="H115" s="930"/>
      <c r="I115" s="930"/>
      <c r="J115" s="930"/>
      <c r="K115" s="930"/>
      <c r="L115" s="929"/>
      <c r="M115" s="929"/>
      <c r="N115" s="929"/>
      <c r="O115" s="930"/>
      <c r="P115" s="930"/>
      <c r="Q115" s="930"/>
      <c r="R115" s="930"/>
      <c r="S115" s="929"/>
      <c r="T115" s="998"/>
      <c r="U115" s="997"/>
      <c r="V115" s="930"/>
      <c r="W115" s="930"/>
      <c r="X115" s="1017"/>
      <c r="Y115" s="1017"/>
      <c r="Z115" s="995"/>
      <c r="AA115" s="947"/>
      <c r="AB115" s="947"/>
      <c r="AC115" s="947"/>
      <c r="AD115" s="946"/>
      <c r="AE115" s="947"/>
      <c r="AF115" s="922"/>
      <c r="AG115" s="973"/>
      <c r="AH115" s="976"/>
      <c r="AI115" s="976"/>
      <c r="AJ115" s="976"/>
      <c r="AK115" s="976"/>
      <c r="AL115" s="976"/>
      <c r="AM115" s="976"/>
      <c r="AN115" s="978"/>
      <c r="AO115" s="965"/>
      <c r="AP115" s="1302"/>
      <c r="AQ115" s="1291"/>
      <c r="AR115" s="515">
        <v>110</v>
      </c>
      <c r="AS115" s="278" t="s">
        <v>162</v>
      </c>
      <c r="AT115" s="507">
        <v>0.2</v>
      </c>
      <c r="AU115" s="280" t="s">
        <v>227</v>
      </c>
      <c r="AV115" s="280">
        <v>6.6000000000000003E-2</v>
      </c>
      <c r="AW115" s="280">
        <v>6.6000000000000003E-2</v>
      </c>
      <c r="AX115" s="280">
        <v>6.6000000000000003E-2</v>
      </c>
      <c r="AY115" s="519"/>
      <c r="AZ115" s="947"/>
      <c r="BA115" s="947"/>
    </row>
    <row r="116" spans="1:53" ht="22.5" x14ac:dyDescent="0.25">
      <c r="A116" s="930"/>
      <c r="B116" s="930"/>
      <c r="C116" s="930"/>
      <c r="D116" s="1026"/>
      <c r="E116" s="1027"/>
      <c r="F116" s="930"/>
      <c r="G116" s="930"/>
      <c r="H116" s="930"/>
      <c r="I116" s="930"/>
      <c r="J116" s="930"/>
      <c r="K116" s="930"/>
      <c r="L116" s="929"/>
      <c r="M116" s="929"/>
      <c r="N116" s="929"/>
      <c r="O116" s="930"/>
      <c r="P116" s="930"/>
      <c r="Q116" s="930"/>
      <c r="R116" s="930"/>
      <c r="S116" s="929"/>
      <c r="T116" s="998"/>
      <c r="U116" s="997"/>
      <c r="V116" s="930"/>
      <c r="W116" s="930"/>
      <c r="X116" s="1017"/>
      <c r="Y116" s="1017"/>
      <c r="Z116" s="995"/>
      <c r="AA116" s="947"/>
      <c r="AB116" s="947"/>
      <c r="AC116" s="947"/>
      <c r="AD116" s="946"/>
      <c r="AE116" s="947"/>
      <c r="AF116" s="922"/>
      <c r="AG116" s="973"/>
      <c r="AH116" s="976"/>
      <c r="AI116" s="976"/>
      <c r="AJ116" s="976"/>
      <c r="AK116" s="976"/>
      <c r="AL116" s="976"/>
      <c r="AM116" s="976"/>
      <c r="AN116" s="978"/>
      <c r="AO116" s="965"/>
      <c r="AP116" s="1302"/>
      <c r="AQ116" s="1291"/>
      <c r="AR116" s="515">
        <v>111</v>
      </c>
      <c r="AS116" s="278" t="s">
        <v>163</v>
      </c>
      <c r="AT116" s="507">
        <v>0.2</v>
      </c>
      <c r="AU116" s="280">
        <v>0.2</v>
      </c>
      <c r="AV116" s="281" t="s">
        <v>227</v>
      </c>
      <c r="AW116" s="281" t="s">
        <v>227</v>
      </c>
      <c r="AX116" s="281" t="s">
        <v>227</v>
      </c>
      <c r="AY116" s="519"/>
      <c r="AZ116" s="947"/>
      <c r="BA116" s="947"/>
    </row>
    <row r="117" spans="1:53" ht="15" customHeight="1" x14ac:dyDescent="0.25">
      <c r="A117" s="930"/>
      <c r="B117" s="930"/>
      <c r="C117" s="930"/>
      <c r="D117" s="1026"/>
      <c r="E117" s="1027"/>
      <c r="F117" s="930"/>
      <c r="G117" s="930"/>
      <c r="H117" s="930"/>
      <c r="I117" s="930"/>
      <c r="J117" s="930"/>
      <c r="K117" s="930"/>
      <c r="L117" s="929"/>
      <c r="M117" s="929"/>
      <c r="N117" s="929"/>
      <c r="O117" s="930"/>
      <c r="P117" s="930"/>
      <c r="Q117" s="930"/>
      <c r="R117" s="930"/>
      <c r="S117" s="929"/>
      <c r="T117" s="998"/>
      <c r="U117" s="997"/>
      <c r="V117" s="930"/>
      <c r="W117" s="930"/>
      <c r="X117" s="1017"/>
      <c r="Y117" s="1017"/>
      <c r="Z117" s="995"/>
      <c r="AA117" s="947"/>
      <c r="AB117" s="947"/>
      <c r="AC117" s="947"/>
      <c r="AD117" s="946"/>
      <c r="AE117" s="947"/>
      <c r="AF117" s="922"/>
      <c r="AG117" s="973"/>
      <c r="AH117" s="976"/>
      <c r="AI117" s="976"/>
      <c r="AJ117" s="976"/>
      <c r="AK117" s="976"/>
      <c r="AL117" s="976"/>
      <c r="AM117" s="976"/>
      <c r="AN117" s="978"/>
      <c r="AO117" s="965"/>
      <c r="AP117" s="1302"/>
      <c r="AQ117" s="1291"/>
      <c r="AR117" s="515">
        <v>112</v>
      </c>
      <c r="AS117" s="278" t="s">
        <v>162</v>
      </c>
      <c r="AT117" s="507">
        <v>0.1</v>
      </c>
      <c r="AU117" s="280" t="s">
        <v>227</v>
      </c>
      <c r="AV117" s="280">
        <v>0.03</v>
      </c>
      <c r="AW117" s="280">
        <v>0.03</v>
      </c>
      <c r="AX117" s="280">
        <v>0.03</v>
      </c>
      <c r="AY117" s="519"/>
      <c r="AZ117" s="947"/>
      <c r="BA117" s="947"/>
    </row>
    <row r="118" spans="1:53" ht="15" customHeight="1" x14ac:dyDescent="0.25">
      <c r="A118" s="930"/>
      <c r="B118" s="930"/>
      <c r="C118" s="930"/>
      <c r="D118" s="1026"/>
      <c r="E118" s="1027"/>
      <c r="F118" s="930"/>
      <c r="G118" s="930"/>
      <c r="H118" s="930"/>
      <c r="I118" s="930"/>
      <c r="J118" s="930"/>
      <c r="K118" s="930"/>
      <c r="L118" s="929"/>
      <c r="M118" s="929"/>
      <c r="N118" s="929"/>
      <c r="O118" s="930"/>
      <c r="P118" s="930"/>
      <c r="Q118" s="930"/>
      <c r="R118" s="930"/>
      <c r="S118" s="929"/>
      <c r="T118" s="998"/>
      <c r="U118" s="997"/>
      <c r="V118" s="930"/>
      <c r="W118" s="930"/>
      <c r="X118" s="1017"/>
      <c r="Y118" s="1017"/>
      <c r="Z118" s="995"/>
      <c r="AA118" s="947"/>
      <c r="AB118" s="947"/>
      <c r="AC118" s="947"/>
      <c r="AD118" s="947"/>
      <c r="AE118" s="947"/>
      <c r="AF118" s="923"/>
      <c r="AG118" s="973"/>
      <c r="AH118" s="976"/>
      <c r="AI118" s="976"/>
      <c r="AJ118" s="976"/>
      <c r="AK118" s="976"/>
      <c r="AL118" s="976"/>
      <c r="AM118" s="976"/>
      <c r="AN118" s="978"/>
      <c r="AO118" s="965"/>
      <c r="AP118" s="1302"/>
      <c r="AQ118" s="1291"/>
      <c r="AR118" s="515">
        <v>113</v>
      </c>
      <c r="AS118" s="272" t="s">
        <v>164</v>
      </c>
      <c r="AT118" s="507">
        <v>0.2</v>
      </c>
      <c r="AU118" s="280">
        <v>0.2</v>
      </c>
      <c r="AV118" s="282" t="s">
        <v>227</v>
      </c>
      <c r="AW118" s="283" t="s">
        <v>227</v>
      </c>
      <c r="AX118" s="283" t="s">
        <v>227</v>
      </c>
      <c r="AY118" s="519"/>
      <c r="AZ118" s="947"/>
      <c r="BA118" s="947"/>
    </row>
    <row r="119" spans="1:53" ht="15" customHeight="1" x14ac:dyDescent="0.25">
      <c r="A119" s="930"/>
      <c r="B119" s="930"/>
      <c r="C119" s="930"/>
      <c r="D119" s="1026"/>
      <c r="E119" s="1027"/>
      <c r="F119" s="930"/>
      <c r="G119" s="930"/>
      <c r="H119" s="930"/>
      <c r="I119" s="930"/>
      <c r="J119" s="930"/>
      <c r="K119" s="930"/>
      <c r="L119" s="929"/>
      <c r="M119" s="929"/>
      <c r="N119" s="929"/>
      <c r="O119" s="930"/>
      <c r="P119" s="930"/>
      <c r="Q119" s="930"/>
      <c r="R119" s="930"/>
      <c r="S119" s="929"/>
      <c r="T119" s="998"/>
      <c r="U119" s="997"/>
      <c r="V119" s="930"/>
      <c r="W119" s="930"/>
      <c r="X119" s="1018"/>
      <c r="Y119" s="1018"/>
      <c r="Z119" s="995"/>
      <c r="AA119" s="947"/>
      <c r="AB119" s="947"/>
      <c r="AC119" s="947"/>
      <c r="AD119" s="947"/>
      <c r="AE119" s="947"/>
      <c r="AF119" s="923"/>
      <c r="AG119" s="974"/>
      <c r="AH119" s="977"/>
      <c r="AI119" s="977"/>
      <c r="AJ119" s="977"/>
      <c r="AK119" s="977"/>
      <c r="AL119" s="977"/>
      <c r="AM119" s="977"/>
      <c r="AN119" s="979"/>
      <c r="AO119" s="966"/>
      <c r="AP119" s="1303"/>
      <c r="AQ119" s="1291"/>
      <c r="AR119" s="515">
        <v>114</v>
      </c>
      <c r="AS119" s="278" t="s">
        <v>464</v>
      </c>
      <c r="AT119" s="507">
        <v>0.2</v>
      </c>
      <c r="AU119" s="280" t="s">
        <v>227</v>
      </c>
      <c r="AV119" s="280">
        <v>6.6000000000000003E-2</v>
      </c>
      <c r="AW119" s="280">
        <v>6.6000000000000003E-2</v>
      </c>
      <c r="AX119" s="280">
        <v>6.6000000000000003E-2</v>
      </c>
      <c r="AY119" s="519"/>
      <c r="AZ119" s="947"/>
      <c r="BA119" s="947"/>
    </row>
    <row r="120" spans="1:53" ht="15" customHeight="1" x14ac:dyDescent="0.25">
      <c r="A120" s="930"/>
      <c r="B120" s="930"/>
      <c r="C120" s="930"/>
      <c r="D120" s="1026"/>
      <c r="E120" s="1027"/>
      <c r="F120" s="930"/>
      <c r="G120" s="930"/>
      <c r="H120" s="930"/>
      <c r="I120" s="930"/>
      <c r="J120" s="930"/>
      <c r="K120" s="930"/>
      <c r="L120" s="929"/>
      <c r="M120" s="929"/>
      <c r="N120" s="929"/>
      <c r="O120" s="930"/>
      <c r="P120" s="930"/>
      <c r="Q120" s="930"/>
      <c r="R120" s="930"/>
      <c r="S120" s="929"/>
      <c r="T120" s="998"/>
      <c r="U120" s="997"/>
      <c r="V120" s="930"/>
      <c r="W120" s="930"/>
      <c r="X120" s="1021">
        <v>0.01</v>
      </c>
      <c r="Y120" s="1016">
        <v>48</v>
      </c>
      <c r="Z120" s="995" t="s">
        <v>211</v>
      </c>
      <c r="AA120" s="947" t="s">
        <v>120</v>
      </c>
      <c r="AB120" s="947" t="s">
        <v>121</v>
      </c>
      <c r="AC120" s="999" t="s">
        <v>72</v>
      </c>
      <c r="AD120" s="945">
        <v>1</v>
      </c>
      <c r="AE120" s="999">
        <v>2018</v>
      </c>
      <c r="AF120" s="924">
        <v>1</v>
      </c>
      <c r="AG120" s="967">
        <v>8.3333333333333329E-2</v>
      </c>
      <c r="AH120" s="955">
        <v>0.375</v>
      </c>
      <c r="AI120" s="955">
        <v>0.45833333333333331</v>
      </c>
      <c r="AJ120" s="955">
        <v>0.66666666666666663</v>
      </c>
      <c r="AK120" s="955">
        <v>1</v>
      </c>
      <c r="AL120" s="955">
        <v>1</v>
      </c>
      <c r="AM120" s="955">
        <v>1</v>
      </c>
      <c r="AN120" s="955">
        <v>1</v>
      </c>
      <c r="AO120" s="952">
        <v>1</v>
      </c>
      <c r="AP120" s="1293">
        <f>AO120*X120</f>
        <v>0.01</v>
      </c>
      <c r="AQ120" s="1291"/>
      <c r="AR120" s="515">
        <v>115</v>
      </c>
      <c r="AS120" s="278" t="s">
        <v>166</v>
      </c>
      <c r="AT120" s="507">
        <v>0.25</v>
      </c>
      <c r="AU120" s="280">
        <v>0.25</v>
      </c>
      <c r="AV120" s="282" t="s">
        <v>227</v>
      </c>
      <c r="AW120" s="283" t="s">
        <v>227</v>
      </c>
      <c r="AX120" s="283" t="s">
        <v>227</v>
      </c>
      <c r="AY120" s="519"/>
      <c r="AZ120" s="947" t="s">
        <v>152</v>
      </c>
      <c r="BA120" s="947"/>
    </row>
    <row r="121" spans="1:53" ht="15" customHeight="1" x14ac:dyDescent="0.25">
      <c r="A121" s="930"/>
      <c r="B121" s="930"/>
      <c r="C121" s="930"/>
      <c r="D121" s="1026"/>
      <c r="E121" s="1027"/>
      <c r="F121" s="930"/>
      <c r="G121" s="930"/>
      <c r="H121" s="930"/>
      <c r="I121" s="930"/>
      <c r="J121" s="930"/>
      <c r="K121" s="930"/>
      <c r="L121" s="929"/>
      <c r="M121" s="929"/>
      <c r="N121" s="929"/>
      <c r="O121" s="930"/>
      <c r="P121" s="930"/>
      <c r="Q121" s="930"/>
      <c r="R121" s="930"/>
      <c r="S121" s="929"/>
      <c r="T121" s="998"/>
      <c r="U121" s="997"/>
      <c r="V121" s="930"/>
      <c r="W121" s="930"/>
      <c r="X121" s="1022"/>
      <c r="Y121" s="1017"/>
      <c r="Z121" s="995"/>
      <c r="AA121" s="947"/>
      <c r="AB121" s="947"/>
      <c r="AC121" s="999"/>
      <c r="AD121" s="945"/>
      <c r="AE121" s="999"/>
      <c r="AF121" s="924"/>
      <c r="AG121" s="968"/>
      <c r="AH121" s="970"/>
      <c r="AI121" s="970"/>
      <c r="AJ121" s="956"/>
      <c r="AK121" s="956"/>
      <c r="AL121" s="956"/>
      <c r="AM121" s="956"/>
      <c r="AN121" s="970"/>
      <c r="AO121" s="953"/>
      <c r="AP121" s="1294"/>
      <c r="AQ121" s="1291"/>
      <c r="AR121" s="515">
        <v>116</v>
      </c>
      <c r="AS121" s="278" t="s">
        <v>167</v>
      </c>
      <c r="AT121" s="507">
        <v>0.25</v>
      </c>
      <c r="AU121" s="279" t="s">
        <v>227</v>
      </c>
      <c r="AV121" s="279">
        <v>8.3299999999999999E-2</v>
      </c>
      <c r="AW121" s="279">
        <v>8.3000000000000004E-2</v>
      </c>
      <c r="AX121" s="279">
        <v>8.3000000000000004E-2</v>
      </c>
      <c r="AY121" s="519"/>
      <c r="AZ121" s="947"/>
      <c r="BA121" s="947"/>
    </row>
    <row r="122" spans="1:53" ht="15" customHeight="1" x14ac:dyDescent="0.25">
      <c r="A122" s="930"/>
      <c r="B122" s="930"/>
      <c r="C122" s="930"/>
      <c r="D122" s="1026"/>
      <c r="E122" s="1027"/>
      <c r="F122" s="930"/>
      <c r="G122" s="930"/>
      <c r="H122" s="930"/>
      <c r="I122" s="930"/>
      <c r="J122" s="930"/>
      <c r="K122" s="930"/>
      <c r="L122" s="929"/>
      <c r="M122" s="929"/>
      <c r="N122" s="929"/>
      <c r="O122" s="930"/>
      <c r="P122" s="930"/>
      <c r="Q122" s="930"/>
      <c r="R122" s="930"/>
      <c r="S122" s="929"/>
      <c r="T122" s="998"/>
      <c r="U122" s="997"/>
      <c r="V122" s="930"/>
      <c r="W122" s="930"/>
      <c r="X122" s="1022"/>
      <c r="Y122" s="1017"/>
      <c r="Z122" s="995"/>
      <c r="AA122" s="947"/>
      <c r="AB122" s="947"/>
      <c r="AC122" s="999"/>
      <c r="AD122" s="945"/>
      <c r="AE122" s="999"/>
      <c r="AF122" s="924"/>
      <c r="AG122" s="968"/>
      <c r="AH122" s="970"/>
      <c r="AI122" s="970"/>
      <c r="AJ122" s="956"/>
      <c r="AK122" s="956"/>
      <c r="AL122" s="956"/>
      <c r="AM122" s="956"/>
      <c r="AN122" s="970"/>
      <c r="AO122" s="953"/>
      <c r="AP122" s="1294"/>
      <c r="AQ122" s="1291"/>
      <c r="AR122" s="515">
        <v>117</v>
      </c>
      <c r="AS122" s="278" t="s">
        <v>168</v>
      </c>
      <c r="AT122" s="507">
        <v>0.25</v>
      </c>
      <c r="AU122" s="280">
        <v>0.25</v>
      </c>
      <c r="AV122" s="282" t="s">
        <v>227</v>
      </c>
      <c r="AW122" s="283" t="s">
        <v>227</v>
      </c>
      <c r="AX122" s="283" t="s">
        <v>227</v>
      </c>
      <c r="AY122" s="519"/>
      <c r="AZ122" s="947"/>
      <c r="BA122" s="947"/>
    </row>
    <row r="123" spans="1:53" ht="15" customHeight="1" x14ac:dyDescent="0.25">
      <c r="A123" s="930"/>
      <c r="B123" s="930"/>
      <c r="C123" s="930"/>
      <c r="D123" s="1026"/>
      <c r="E123" s="1027"/>
      <c r="F123" s="930"/>
      <c r="G123" s="930"/>
      <c r="H123" s="930"/>
      <c r="I123" s="930"/>
      <c r="J123" s="930"/>
      <c r="K123" s="930"/>
      <c r="L123" s="929"/>
      <c r="M123" s="929"/>
      <c r="N123" s="929"/>
      <c r="O123" s="930"/>
      <c r="P123" s="930"/>
      <c r="Q123" s="930"/>
      <c r="R123" s="930"/>
      <c r="S123" s="929"/>
      <c r="T123" s="998"/>
      <c r="U123" s="997"/>
      <c r="V123" s="930"/>
      <c r="W123" s="930"/>
      <c r="X123" s="1023"/>
      <c r="Y123" s="1018"/>
      <c r="Z123" s="995"/>
      <c r="AA123" s="947"/>
      <c r="AB123" s="947"/>
      <c r="AC123" s="999"/>
      <c r="AD123" s="945"/>
      <c r="AE123" s="999"/>
      <c r="AF123" s="924"/>
      <c r="AG123" s="969"/>
      <c r="AH123" s="971"/>
      <c r="AI123" s="971"/>
      <c r="AJ123" s="957"/>
      <c r="AK123" s="957"/>
      <c r="AL123" s="957"/>
      <c r="AM123" s="957"/>
      <c r="AN123" s="971"/>
      <c r="AO123" s="963"/>
      <c r="AP123" s="1295"/>
      <c r="AQ123" s="1291"/>
      <c r="AR123" s="515">
        <v>118</v>
      </c>
      <c r="AS123" s="278" t="s">
        <v>463</v>
      </c>
      <c r="AT123" s="507">
        <v>0.25</v>
      </c>
      <c r="AU123" s="279" t="s">
        <v>227</v>
      </c>
      <c r="AV123" s="279">
        <v>8.3299999999999999E-2</v>
      </c>
      <c r="AW123" s="279">
        <v>8.3000000000000004E-2</v>
      </c>
      <c r="AX123" s="279">
        <v>8.3000000000000004E-2</v>
      </c>
      <c r="AY123" s="519"/>
      <c r="AZ123" s="947"/>
      <c r="BA123" s="947"/>
    </row>
    <row r="124" spans="1:53" ht="48" x14ac:dyDescent="0.25">
      <c r="A124" s="930"/>
      <c r="B124" s="930"/>
      <c r="C124" s="930"/>
      <c r="D124" s="1026"/>
      <c r="E124" s="1027"/>
      <c r="F124" s="930"/>
      <c r="G124" s="930"/>
      <c r="H124" s="930"/>
      <c r="I124" s="930"/>
      <c r="J124" s="930"/>
      <c r="K124" s="930"/>
      <c r="L124" s="929"/>
      <c r="M124" s="929"/>
      <c r="N124" s="929"/>
      <c r="O124" s="930"/>
      <c r="P124" s="930"/>
      <c r="Q124" s="930"/>
      <c r="R124" s="930"/>
      <c r="S124" s="929"/>
      <c r="T124" s="998"/>
      <c r="U124" s="997"/>
      <c r="V124" s="930"/>
      <c r="W124" s="930"/>
      <c r="X124" s="889">
        <v>0.01</v>
      </c>
      <c r="Y124" s="72">
        <v>49</v>
      </c>
      <c r="Z124" s="546" t="s">
        <v>352</v>
      </c>
      <c r="AA124" s="547" t="s">
        <v>353</v>
      </c>
      <c r="AB124" s="547" t="s">
        <v>354</v>
      </c>
      <c r="AC124" s="205" t="s">
        <v>29</v>
      </c>
      <c r="AD124" s="555">
        <v>0.64249999999999996</v>
      </c>
      <c r="AE124" s="545">
        <v>2018</v>
      </c>
      <c r="AF124" s="554">
        <v>1</v>
      </c>
      <c r="AG124" s="555">
        <v>0.77142857142857146</v>
      </c>
      <c r="AH124" s="550">
        <v>0.5757575757575758</v>
      </c>
      <c r="AI124" s="559">
        <v>0.67647058823529416</v>
      </c>
      <c r="AJ124" s="813">
        <v>0.20588235294117646</v>
      </c>
      <c r="AK124" s="813">
        <v>0.11764705882352941</v>
      </c>
      <c r="AL124" s="813">
        <v>0.3235294117647059</v>
      </c>
      <c r="AM124" s="808">
        <v>1</v>
      </c>
      <c r="AN124" s="550">
        <v>1</v>
      </c>
      <c r="AO124" s="902">
        <v>1</v>
      </c>
      <c r="AP124" s="892">
        <f>AO124*X124</f>
        <v>0.01</v>
      </c>
      <c r="AQ124" s="1291"/>
      <c r="AR124" s="515">
        <v>119</v>
      </c>
      <c r="AS124" s="162" t="s">
        <v>355</v>
      </c>
      <c r="AT124" s="504">
        <v>1</v>
      </c>
      <c r="AU124" s="507">
        <v>0.25</v>
      </c>
      <c r="AV124" s="507">
        <v>0.25</v>
      </c>
      <c r="AW124" s="507">
        <v>0.25</v>
      </c>
      <c r="AX124" s="507">
        <v>0.25</v>
      </c>
      <c r="AY124" s="519"/>
      <c r="AZ124" s="505" t="s">
        <v>94</v>
      </c>
      <c r="BA124" s="510" t="s">
        <v>95</v>
      </c>
    </row>
    <row r="125" spans="1:53" ht="36" x14ac:dyDescent="0.25">
      <c r="A125" s="930"/>
      <c r="B125" s="930"/>
      <c r="C125" s="930"/>
      <c r="D125" s="1026"/>
      <c r="E125" s="1027"/>
      <c r="F125" s="930"/>
      <c r="G125" s="930"/>
      <c r="H125" s="930"/>
      <c r="I125" s="930"/>
      <c r="J125" s="930"/>
      <c r="K125" s="930"/>
      <c r="L125" s="929"/>
      <c r="M125" s="929"/>
      <c r="N125" s="929"/>
      <c r="O125" s="930"/>
      <c r="P125" s="930"/>
      <c r="Q125" s="930"/>
      <c r="R125" s="930"/>
      <c r="S125" s="929"/>
      <c r="T125" s="998"/>
      <c r="U125" s="997"/>
      <c r="V125" s="930"/>
      <c r="W125" s="930"/>
      <c r="X125" s="1019">
        <v>0.01</v>
      </c>
      <c r="Y125" s="1009">
        <v>50</v>
      </c>
      <c r="Z125" s="1012" t="s">
        <v>356</v>
      </c>
      <c r="AA125" s="1014" t="s">
        <v>357</v>
      </c>
      <c r="AB125" s="1014" t="s">
        <v>358</v>
      </c>
      <c r="AC125" s="996" t="s">
        <v>29</v>
      </c>
      <c r="AD125" s="949">
        <v>1</v>
      </c>
      <c r="AE125" s="996">
        <v>2018</v>
      </c>
      <c r="AF125" s="925">
        <v>1</v>
      </c>
      <c r="AG125" s="958">
        <v>0.25</v>
      </c>
      <c r="AH125" s="958">
        <v>0.25</v>
      </c>
      <c r="AI125" s="958">
        <v>0.5</v>
      </c>
      <c r="AJ125" s="958">
        <v>0.25</v>
      </c>
      <c r="AK125" s="958">
        <v>0.25</v>
      </c>
      <c r="AL125" s="958">
        <v>0.5</v>
      </c>
      <c r="AM125" s="949">
        <v>1</v>
      </c>
      <c r="AN125" s="949">
        <v>1</v>
      </c>
      <c r="AO125" s="952">
        <v>1</v>
      </c>
      <c r="AP125" s="1293">
        <f>AO125*X125</f>
        <v>0.01</v>
      </c>
      <c r="AQ125" s="1291"/>
      <c r="AR125" s="197">
        <v>120</v>
      </c>
      <c r="AS125" s="209" t="s">
        <v>368</v>
      </c>
      <c r="AT125" s="210">
        <v>20</v>
      </c>
      <c r="AU125" s="167">
        <v>20</v>
      </c>
      <c r="AV125" s="167" t="s">
        <v>227</v>
      </c>
      <c r="AW125" s="167" t="s">
        <v>227</v>
      </c>
      <c r="AX125" s="167" t="s">
        <v>227</v>
      </c>
      <c r="AY125" s="519"/>
      <c r="AZ125" s="512" t="s">
        <v>171</v>
      </c>
      <c r="BA125" s="188" t="s">
        <v>172</v>
      </c>
    </row>
    <row r="126" spans="1:53" ht="24" x14ac:dyDescent="0.25">
      <c r="A126" s="930"/>
      <c r="B126" s="930"/>
      <c r="C126" s="930"/>
      <c r="D126" s="1026"/>
      <c r="E126" s="1027"/>
      <c r="F126" s="930"/>
      <c r="G126" s="930"/>
      <c r="H126" s="930"/>
      <c r="I126" s="930"/>
      <c r="J126" s="930"/>
      <c r="K126" s="930"/>
      <c r="L126" s="929"/>
      <c r="M126" s="929"/>
      <c r="N126" s="929"/>
      <c r="O126" s="930"/>
      <c r="P126" s="930"/>
      <c r="Q126" s="930"/>
      <c r="R126" s="930"/>
      <c r="S126" s="929"/>
      <c r="T126" s="998"/>
      <c r="U126" s="997"/>
      <c r="V126" s="930"/>
      <c r="W126" s="930"/>
      <c r="X126" s="1010"/>
      <c r="Y126" s="1010"/>
      <c r="Z126" s="1013"/>
      <c r="AA126" s="950"/>
      <c r="AB126" s="950"/>
      <c r="AC126" s="961"/>
      <c r="AD126" s="961"/>
      <c r="AE126" s="961"/>
      <c r="AF126" s="926"/>
      <c r="AG126" s="961"/>
      <c r="AH126" s="961"/>
      <c r="AI126" s="961"/>
      <c r="AJ126" s="961"/>
      <c r="AK126" s="961"/>
      <c r="AL126" s="961"/>
      <c r="AM126" s="950"/>
      <c r="AN126" s="950"/>
      <c r="AO126" s="953"/>
      <c r="AP126" s="1294"/>
      <c r="AQ126" s="1291"/>
      <c r="AR126" s="197">
        <v>121</v>
      </c>
      <c r="AS126" s="209" t="s">
        <v>369</v>
      </c>
      <c r="AT126" s="210">
        <v>40</v>
      </c>
      <c r="AU126" s="167">
        <v>10</v>
      </c>
      <c r="AV126" s="167">
        <v>10</v>
      </c>
      <c r="AW126" s="167">
        <v>10</v>
      </c>
      <c r="AX126" s="167">
        <v>10</v>
      </c>
      <c r="AY126" s="519"/>
      <c r="AZ126" s="512" t="s">
        <v>174</v>
      </c>
      <c r="BA126" s="188" t="s">
        <v>172</v>
      </c>
    </row>
    <row r="127" spans="1:53" ht="24" x14ac:dyDescent="0.25">
      <c r="A127" s="930"/>
      <c r="B127" s="930"/>
      <c r="C127" s="930"/>
      <c r="D127" s="1026"/>
      <c r="E127" s="1027"/>
      <c r="F127" s="930"/>
      <c r="G127" s="930"/>
      <c r="H127" s="930"/>
      <c r="I127" s="930"/>
      <c r="J127" s="930"/>
      <c r="K127" s="930"/>
      <c r="L127" s="929"/>
      <c r="M127" s="929"/>
      <c r="N127" s="929"/>
      <c r="O127" s="930"/>
      <c r="P127" s="930"/>
      <c r="Q127" s="930"/>
      <c r="R127" s="930"/>
      <c r="S127" s="929"/>
      <c r="T127" s="998"/>
      <c r="U127" s="997"/>
      <c r="V127" s="930"/>
      <c r="W127" s="930"/>
      <c r="X127" s="1011"/>
      <c r="Y127" s="1011"/>
      <c r="Z127" s="1015"/>
      <c r="AA127" s="951"/>
      <c r="AB127" s="951"/>
      <c r="AC127" s="962"/>
      <c r="AD127" s="962"/>
      <c r="AE127" s="962"/>
      <c r="AF127" s="927"/>
      <c r="AG127" s="962"/>
      <c r="AH127" s="962"/>
      <c r="AI127" s="962"/>
      <c r="AJ127" s="962"/>
      <c r="AK127" s="962"/>
      <c r="AL127" s="962"/>
      <c r="AM127" s="951"/>
      <c r="AN127" s="951"/>
      <c r="AO127" s="954"/>
      <c r="AP127" s="1304"/>
      <c r="AQ127" s="1291"/>
      <c r="AR127" s="197">
        <v>122</v>
      </c>
      <c r="AS127" s="209" t="s">
        <v>370</v>
      </c>
      <c r="AT127" s="210">
        <v>40</v>
      </c>
      <c r="AU127" s="167">
        <v>10</v>
      </c>
      <c r="AV127" s="167">
        <v>10</v>
      </c>
      <c r="AW127" s="167">
        <v>10</v>
      </c>
      <c r="AX127" s="167">
        <v>10</v>
      </c>
      <c r="AZ127" s="512" t="s">
        <v>176</v>
      </c>
      <c r="BA127" s="188" t="s">
        <v>172</v>
      </c>
    </row>
    <row r="128" spans="1:53" ht="60" x14ac:dyDescent="0.25">
      <c r="A128" s="930"/>
      <c r="B128" s="930"/>
      <c r="C128" s="930"/>
      <c r="D128" s="1026"/>
      <c r="E128" s="1027"/>
      <c r="F128" s="930"/>
      <c r="G128" s="930"/>
      <c r="H128" s="930"/>
      <c r="I128" s="930"/>
      <c r="J128" s="930"/>
      <c r="K128" s="930"/>
      <c r="L128" s="929"/>
      <c r="M128" s="929"/>
      <c r="N128" s="929"/>
      <c r="O128" s="930"/>
      <c r="P128" s="930"/>
      <c r="Q128" s="930"/>
      <c r="R128" s="930"/>
      <c r="S128" s="929"/>
      <c r="T128" s="998"/>
      <c r="U128" s="997"/>
      <c r="V128" s="930"/>
      <c r="W128" s="930"/>
      <c r="X128" s="890">
        <v>0.01</v>
      </c>
      <c r="Y128" s="191">
        <v>51</v>
      </c>
      <c r="Z128" s="546" t="s">
        <v>670</v>
      </c>
      <c r="AA128" s="547" t="s">
        <v>360</v>
      </c>
      <c r="AB128" s="547" t="s">
        <v>361</v>
      </c>
      <c r="AC128" s="548" t="s">
        <v>29</v>
      </c>
      <c r="AD128" s="549">
        <v>1</v>
      </c>
      <c r="AE128" s="548">
        <v>2018</v>
      </c>
      <c r="AF128" s="556">
        <v>1</v>
      </c>
      <c r="AG128" s="557">
        <v>0</v>
      </c>
      <c r="AH128" s="549">
        <v>0</v>
      </c>
      <c r="AI128" s="549">
        <v>0</v>
      </c>
      <c r="AJ128" s="811">
        <v>0.74691358024691357</v>
      </c>
      <c r="AK128" s="811">
        <v>1</v>
      </c>
      <c r="AL128" s="811">
        <v>1</v>
      </c>
      <c r="AM128" s="809">
        <v>1</v>
      </c>
      <c r="AN128" s="549">
        <v>1</v>
      </c>
      <c r="AO128" s="903">
        <v>1</v>
      </c>
      <c r="AP128" s="893">
        <f>AO128*X128</f>
        <v>0.01</v>
      </c>
      <c r="AQ128" s="1291"/>
      <c r="AR128" s="197">
        <v>123</v>
      </c>
      <c r="AS128" s="209" t="s">
        <v>371</v>
      </c>
      <c r="AT128" s="210">
        <v>100</v>
      </c>
      <c r="AU128" s="506">
        <v>0.25</v>
      </c>
      <c r="AV128" s="506">
        <v>0.25</v>
      </c>
      <c r="AW128" s="506">
        <v>0.25</v>
      </c>
      <c r="AX128" s="506">
        <v>0.25</v>
      </c>
      <c r="AZ128" s="512" t="s">
        <v>176</v>
      </c>
      <c r="BA128" s="188" t="s">
        <v>172</v>
      </c>
    </row>
    <row r="129" spans="1:53" ht="26.1" customHeight="1" x14ac:dyDescent="0.25">
      <c r="A129" s="930"/>
      <c r="B129" s="930"/>
      <c r="C129" s="930"/>
      <c r="D129" s="1026"/>
      <c r="E129" s="1027"/>
      <c r="F129" s="930"/>
      <c r="G129" s="930"/>
      <c r="H129" s="930"/>
      <c r="I129" s="930"/>
      <c r="J129" s="930"/>
      <c r="K129" s="930"/>
      <c r="L129" s="929"/>
      <c r="M129" s="929"/>
      <c r="N129" s="929"/>
      <c r="O129" s="930"/>
      <c r="P129" s="930"/>
      <c r="Q129" s="930"/>
      <c r="R129" s="930"/>
      <c r="S129" s="929"/>
      <c r="T129" s="998"/>
      <c r="U129" s="997"/>
      <c r="V129" s="930"/>
      <c r="W129" s="930"/>
      <c r="X129" s="1019">
        <v>0.01</v>
      </c>
      <c r="Y129" s="1009">
        <v>52</v>
      </c>
      <c r="Z129" s="1012" t="s">
        <v>671</v>
      </c>
      <c r="AA129" s="1014" t="s">
        <v>363</v>
      </c>
      <c r="AB129" s="1014" t="s">
        <v>364</v>
      </c>
      <c r="AC129" s="996" t="s">
        <v>29</v>
      </c>
      <c r="AD129" s="958">
        <v>1</v>
      </c>
      <c r="AE129" s="996">
        <v>2018</v>
      </c>
      <c r="AF129" s="928">
        <v>1</v>
      </c>
      <c r="AG129" s="955">
        <v>0</v>
      </c>
      <c r="AH129" s="958">
        <v>0</v>
      </c>
      <c r="AI129" s="958">
        <v>0</v>
      </c>
      <c r="AJ129" s="958">
        <v>0.66666666666666663</v>
      </c>
      <c r="AK129" s="958">
        <v>1</v>
      </c>
      <c r="AL129" s="958">
        <v>1</v>
      </c>
      <c r="AM129" s="958">
        <v>1</v>
      </c>
      <c r="AN129" s="958">
        <v>1</v>
      </c>
      <c r="AO129" s="952">
        <v>1</v>
      </c>
      <c r="AP129" s="1293">
        <f>AO129*X129</f>
        <v>0.01</v>
      </c>
      <c r="AQ129" s="1291"/>
      <c r="AR129" s="197">
        <v>124</v>
      </c>
      <c r="AS129" s="211" t="s">
        <v>372</v>
      </c>
      <c r="AT129" s="210">
        <v>40</v>
      </c>
      <c r="AU129" s="215">
        <v>10</v>
      </c>
      <c r="AV129" s="215">
        <v>10</v>
      </c>
      <c r="AW129" s="215">
        <v>10</v>
      </c>
      <c r="AX129" s="215">
        <v>10</v>
      </c>
      <c r="AZ129" s="512" t="s">
        <v>179</v>
      </c>
      <c r="BA129" s="189" t="s">
        <v>153</v>
      </c>
    </row>
    <row r="130" spans="1:53" ht="15" customHeight="1" x14ac:dyDescent="0.25">
      <c r="A130" s="930"/>
      <c r="B130" s="930"/>
      <c r="C130" s="930"/>
      <c r="D130" s="1026"/>
      <c r="E130" s="1027"/>
      <c r="F130" s="930"/>
      <c r="G130" s="930"/>
      <c r="H130" s="930"/>
      <c r="I130" s="930"/>
      <c r="J130" s="930"/>
      <c r="K130" s="930"/>
      <c r="L130" s="929"/>
      <c r="M130" s="929"/>
      <c r="N130" s="929"/>
      <c r="O130" s="930"/>
      <c r="P130" s="930"/>
      <c r="Q130" s="930"/>
      <c r="R130" s="930"/>
      <c r="S130" s="929"/>
      <c r="T130" s="998"/>
      <c r="U130" s="997"/>
      <c r="V130" s="930"/>
      <c r="W130" s="930"/>
      <c r="X130" s="1010"/>
      <c r="Y130" s="1010"/>
      <c r="Z130" s="1013"/>
      <c r="AA130" s="950"/>
      <c r="AB130" s="950"/>
      <c r="AC130" s="961"/>
      <c r="AD130" s="961"/>
      <c r="AE130" s="961"/>
      <c r="AF130" s="926"/>
      <c r="AG130" s="956"/>
      <c r="AH130" s="959"/>
      <c r="AI130" s="959"/>
      <c r="AJ130" s="959"/>
      <c r="AK130" s="959"/>
      <c r="AL130" s="959"/>
      <c r="AM130" s="959"/>
      <c r="AN130" s="961"/>
      <c r="AO130" s="953"/>
      <c r="AP130" s="1294"/>
      <c r="AQ130" s="1291"/>
      <c r="AR130" s="197">
        <v>125</v>
      </c>
      <c r="AS130" s="211" t="s">
        <v>373</v>
      </c>
      <c r="AT130" s="210">
        <v>40</v>
      </c>
      <c r="AU130" s="215">
        <v>10</v>
      </c>
      <c r="AV130" s="215">
        <v>10</v>
      </c>
      <c r="AW130" s="215">
        <v>10</v>
      </c>
      <c r="AX130" s="215">
        <v>10</v>
      </c>
      <c r="AZ130" s="512" t="s">
        <v>181</v>
      </c>
      <c r="BA130" s="189" t="s">
        <v>153</v>
      </c>
    </row>
    <row r="131" spans="1:53" ht="36" x14ac:dyDescent="0.25">
      <c r="A131" s="930"/>
      <c r="B131" s="930"/>
      <c r="C131" s="930"/>
      <c r="D131" s="1026"/>
      <c r="E131" s="1027"/>
      <c r="F131" s="930"/>
      <c r="G131" s="930"/>
      <c r="H131" s="930"/>
      <c r="I131" s="930"/>
      <c r="J131" s="930"/>
      <c r="K131" s="930"/>
      <c r="L131" s="929"/>
      <c r="M131" s="929"/>
      <c r="N131" s="929"/>
      <c r="O131" s="930"/>
      <c r="P131" s="930"/>
      <c r="Q131" s="930"/>
      <c r="R131" s="930"/>
      <c r="S131" s="929"/>
      <c r="T131" s="998"/>
      <c r="U131" s="997"/>
      <c r="V131" s="930"/>
      <c r="W131" s="930"/>
      <c r="X131" s="1011"/>
      <c r="Y131" s="1011"/>
      <c r="Z131" s="1013"/>
      <c r="AA131" s="950"/>
      <c r="AB131" s="950"/>
      <c r="AC131" s="961"/>
      <c r="AD131" s="961"/>
      <c r="AE131" s="961"/>
      <c r="AF131" s="926"/>
      <c r="AG131" s="957"/>
      <c r="AH131" s="960"/>
      <c r="AI131" s="960"/>
      <c r="AJ131" s="960"/>
      <c r="AK131" s="960"/>
      <c r="AL131" s="960"/>
      <c r="AM131" s="960"/>
      <c r="AN131" s="962"/>
      <c r="AO131" s="963"/>
      <c r="AP131" s="1295"/>
      <c r="AQ131" s="1291"/>
      <c r="AR131" s="197">
        <v>126</v>
      </c>
      <c r="AS131" s="211" t="s">
        <v>374</v>
      </c>
      <c r="AT131" s="210">
        <v>20</v>
      </c>
      <c r="AU131" s="216">
        <v>5</v>
      </c>
      <c r="AV131" s="216">
        <v>5</v>
      </c>
      <c r="AW131" s="216">
        <v>5</v>
      </c>
      <c r="AX131" s="216">
        <v>5</v>
      </c>
      <c r="AZ131" s="512" t="s">
        <v>171</v>
      </c>
      <c r="BA131" s="188" t="s">
        <v>172</v>
      </c>
    </row>
    <row r="132" spans="1:53" ht="48.75" thickBot="1" x14ac:dyDescent="0.3">
      <c r="A132" s="930"/>
      <c r="B132" s="930"/>
      <c r="C132" s="930"/>
      <c r="D132" s="1028"/>
      <c r="E132" s="1029"/>
      <c r="F132" s="930"/>
      <c r="G132" s="930"/>
      <c r="H132" s="930"/>
      <c r="I132" s="930"/>
      <c r="J132" s="930"/>
      <c r="K132" s="930"/>
      <c r="L132" s="929"/>
      <c r="M132" s="929"/>
      <c r="N132" s="929"/>
      <c r="O132" s="930"/>
      <c r="P132" s="930"/>
      <c r="Q132" s="930"/>
      <c r="R132" s="930"/>
      <c r="S132" s="929"/>
      <c r="T132" s="998"/>
      <c r="U132" s="997"/>
      <c r="V132" s="930"/>
      <c r="W132" s="930"/>
      <c r="X132" s="890">
        <v>0.01</v>
      </c>
      <c r="Y132" s="191">
        <v>53</v>
      </c>
      <c r="Z132" s="212" t="s">
        <v>672</v>
      </c>
      <c r="AA132" s="213" t="s">
        <v>366</v>
      </c>
      <c r="AB132" s="213" t="s">
        <v>367</v>
      </c>
      <c r="AC132" s="558" t="s">
        <v>29</v>
      </c>
      <c r="AD132" s="296">
        <v>1</v>
      </c>
      <c r="AE132" s="558">
        <v>2019</v>
      </c>
      <c r="AF132" s="302">
        <v>1</v>
      </c>
      <c r="AG132" s="484">
        <v>0</v>
      </c>
      <c r="AH132" s="296">
        <v>0</v>
      </c>
      <c r="AI132" s="296">
        <v>0</v>
      </c>
      <c r="AJ132" s="296">
        <v>0.7</v>
      </c>
      <c r="AK132" s="296">
        <v>1</v>
      </c>
      <c r="AL132" s="296">
        <v>1</v>
      </c>
      <c r="AM132" s="302">
        <v>1</v>
      </c>
      <c r="AN132" s="296">
        <v>1</v>
      </c>
      <c r="AO132" s="904">
        <v>1</v>
      </c>
      <c r="AP132" s="894">
        <f>AO132*X132</f>
        <v>0.01</v>
      </c>
      <c r="AQ132" s="1292"/>
      <c r="AR132" s="197">
        <v>127</v>
      </c>
      <c r="AS132" s="209" t="s">
        <v>375</v>
      </c>
      <c r="AT132" s="210">
        <v>100</v>
      </c>
      <c r="AU132" s="506">
        <v>0.25</v>
      </c>
      <c r="AV132" s="506">
        <v>0.25</v>
      </c>
      <c r="AW132" s="506">
        <v>0.25</v>
      </c>
      <c r="AX132" s="506">
        <v>0.25</v>
      </c>
      <c r="AZ132" s="512" t="s">
        <v>183</v>
      </c>
      <c r="BA132" s="512" t="s">
        <v>184</v>
      </c>
    </row>
    <row r="133" spans="1:53" ht="19.5" thickBot="1" x14ac:dyDescent="0.3">
      <c r="AO133" s="1313" t="s">
        <v>673</v>
      </c>
      <c r="AP133" s="1314"/>
      <c r="AQ133" s="895">
        <f>AQ96</f>
        <v>0.11999999999999998</v>
      </c>
    </row>
    <row r="134" spans="1:53" ht="15.75" thickBot="1" x14ac:dyDescent="0.3"/>
    <row r="135" spans="1:53" ht="21.75" thickBot="1" x14ac:dyDescent="0.4">
      <c r="AO135" s="1313" t="s">
        <v>743</v>
      </c>
      <c r="AP135" s="1314"/>
      <c r="AQ135" s="896">
        <f>AQ133+AQ95</f>
        <v>0.94827201583396614</v>
      </c>
    </row>
    <row r="136" spans="1:53" x14ac:dyDescent="0.25">
      <c r="AO136" t="s">
        <v>744</v>
      </c>
    </row>
  </sheetData>
  <autoFilter ref="A4:BA132">
    <filterColumn colId="3" showButton="0"/>
    <filterColumn colId="43" showButton="0"/>
  </autoFilter>
  <mergeCells count="1130">
    <mergeCell ref="AO95:AP95"/>
    <mergeCell ref="AO133:AP133"/>
    <mergeCell ref="AO135:AP135"/>
    <mergeCell ref="AM129:AM131"/>
    <mergeCell ref="AM66:AM68"/>
    <mergeCell ref="AM70:AM71"/>
    <mergeCell ref="AM72:AM75"/>
    <mergeCell ref="AM76:AM78"/>
    <mergeCell ref="AM79:AM81"/>
    <mergeCell ref="AM82:AM84"/>
    <mergeCell ref="AM85:AM87"/>
    <mergeCell ref="AM88:AM89"/>
    <mergeCell ref="AM90:AM92"/>
    <mergeCell ref="AM93:AM94"/>
    <mergeCell ref="AM101:AM102"/>
    <mergeCell ref="AM103:AM105"/>
    <mergeCell ref="AM106:AM109"/>
    <mergeCell ref="AM110:AM113"/>
    <mergeCell ref="AM114:AM119"/>
    <mergeCell ref="AM120:AM123"/>
    <mergeCell ref="AM125:AM127"/>
    <mergeCell ref="AO90:AO92"/>
    <mergeCell ref="AM5:AM8"/>
    <mergeCell ref="AM9:AM12"/>
    <mergeCell ref="AM13:AM16"/>
    <mergeCell ref="AM17:AM19"/>
    <mergeCell ref="AM20:AM21"/>
    <mergeCell ref="AM22:AM23"/>
    <mergeCell ref="AM25:AM26"/>
    <mergeCell ref="AM28:AM30"/>
    <mergeCell ref="AM31:AM33"/>
    <mergeCell ref="AM34:AM36"/>
    <mergeCell ref="AM37:AM38"/>
    <mergeCell ref="AM41:AM43"/>
    <mergeCell ref="AM44:AM45"/>
    <mergeCell ref="AM46:AM48"/>
    <mergeCell ref="AM49:AM50"/>
    <mergeCell ref="AM51:AM52"/>
    <mergeCell ref="AM53:AM56"/>
    <mergeCell ref="AQ5:AQ16"/>
    <mergeCell ref="AQ17:AQ38"/>
    <mergeCell ref="AQ40:AQ45"/>
    <mergeCell ref="AQ46:AQ59"/>
    <mergeCell ref="AQ60:AQ65"/>
    <mergeCell ref="AQ70:AQ75"/>
    <mergeCell ref="AQ76:AQ94"/>
    <mergeCell ref="AQ96:AQ132"/>
    <mergeCell ref="AP129:AP131"/>
    <mergeCell ref="AQ66:AQ68"/>
    <mergeCell ref="AP90:AP92"/>
    <mergeCell ref="AP93:AP94"/>
    <mergeCell ref="AP101:AP102"/>
    <mergeCell ref="AP103:AP105"/>
    <mergeCell ref="AP106:AP109"/>
    <mergeCell ref="AP110:AP113"/>
    <mergeCell ref="AP114:AP119"/>
    <mergeCell ref="AP120:AP123"/>
    <mergeCell ref="AP125:AP127"/>
    <mergeCell ref="AP64:AP65"/>
    <mergeCell ref="AP66:AP68"/>
    <mergeCell ref="AP70:AP71"/>
    <mergeCell ref="AP72:AP75"/>
    <mergeCell ref="AP76:AP78"/>
    <mergeCell ref="AP79:AP81"/>
    <mergeCell ref="AP82:AP84"/>
    <mergeCell ref="AP85:AP87"/>
    <mergeCell ref="AP88:AP89"/>
    <mergeCell ref="AP37:AP38"/>
    <mergeCell ref="AP41:AP43"/>
    <mergeCell ref="AP44:AP45"/>
    <mergeCell ref="AP46:AP48"/>
    <mergeCell ref="AP61:AP63"/>
    <mergeCell ref="AP5:AP8"/>
    <mergeCell ref="AP9:AP12"/>
    <mergeCell ref="AP13:AP16"/>
    <mergeCell ref="AP17:AP19"/>
    <mergeCell ref="AP20:AP21"/>
    <mergeCell ref="AP22:AP23"/>
    <mergeCell ref="AP25:AP26"/>
    <mergeCell ref="AP28:AP30"/>
    <mergeCell ref="AP31:AP33"/>
    <mergeCell ref="W1:W4"/>
    <mergeCell ref="W5:W16"/>
    <mergeCell ref="W17:W38"/>
    <mergeCell ref="W40:W45"/>
    <mergeCell ref="W46:W59"/>
    <mergeCell ref="W60:W65"/>
    <mergeCell ref="AF5:AF8"/>
    <mergeCell ref="AG5:AG8"/>
    <mergeCell ref="AN13:AN16"/>
    <mergeCell ref="AO13:AO16"/>
    <mergeCell ref="AO5:AO8"/>
    <mergeCell ref="AF13:AF16"/>
    <mergeCell ref="AG9:AG12"/>
    <mergeCell ref="AH9:AH12"/>
    <mergeCell ref="AI9:AI12"/>
    <mergeCell ref="AJ9:AJ12"/>
    <mergeCell ref="AK9:AK12"/>
    <mergeCell ref="AL9:AL12"/>
    <mergeCell ref="AO22:AO23"/>
    <mergeCell ref="AF20:AF21"/>
    <mergeCell ref="AG20:AG21"/>
    <mergeCell ref="AK17:AK19"/>
    <mergeCell ref="W66:W68"/>
    <mergeCell ref="W70:W75"/>
    <mergeCell ref="W76:W94"/>
    <mergeCell ref="X61:X63"/>
    <mergeCell ref="X64:X65"/>
    <mergeCell ref="X66:X68"/>
    <mergeCell ref="X70:X71"/>
    <mergeCell ref="X72:X75"/>
    <mergeCell ref="X76:X78"/>
    <mergeCell ref="X79:X81"/>
    <mergeCell ref="X82:X84"/>
    <mergeCell ref="X85:X87"/>
    <mergeCell ref="F28:F38"/>
    <mergeCell ref="G28:G38"/>
    <mergeCell ref="H28:H38"/>
    <mergeCell ref="I28:I38"/>
    <mergeCell ref="J28:J38"/>
    <mergeCell ref="K28:K38"/>
    <mergeCell ref="L28:L38"/>
    <mergeCell ref="M28:M38"/>
    <mergeCell ref="N28:N38"/>
    <mergeCell ref="O28:O38"/>
    <mergeCell ref="P28:P38"/>
    <mergeCell ref="Q28:Q38"/>
    <mergeCell ref="R28:R38"/>
    <mergeCell ref="S28:S38"/>
    <mergeCell ref="X46:X48"/>
    <mergeCell ref="X49:X50"/>
    <mergeCell ref="X51:X52"/>
    <mergeCell ref="X53:X56"/>
    <mergeCell ref="X57:X58"/>
    <mergeCell ref="U60:U65"/>
    <mergeCell ref="AZ1:AZ4"/>
    <mergeCell ref="BA1:BA4"/>
    <mergeCell ref="AA2:AA4"/>
    <mergeCell ref="AB2:AB4"/>
    <mergeCell ref="AC2:AC4"/>
    <mergeCell ref="AD2:AE2"/>
    <mergeCell ref="AD3:AD4"/>
    <mergeCell ref="AE3:AE4"/>
    <mergeCell ref="AT1:AT4"/>
    <mergeCell ref="AU1:AU4"/>
    <mergeCell ref="AV1:AV4"/>
    <mergeCell ref="AW1:AW4"/>
    <mergeCell ref="AX1:AX4"/>
    <mergeCell ref="AY1:AY4"/>
    <mergeCell ref="AF1:AF4"/>
    <mergeCell ref="AG1:AI3"/>
    <mergeCell ref="AJ1:AL3"/>
    <mergeCell ref="AN1:AN4"/>
    <mergeCell ref="AP1:AP4"/>
    <mergeCell ref="AQ1:AQ4"/>
    <mergeCell ref="AO1:AO4"/>
    <mergeCell ref="AR1:AS4"/>
    <mergeCell ref="AM1:AM4"/>
    <mergeCell ref="V1:V4"/>
    <mergeCell ref="Y1:Y4"/>
    <mergeCell ref="Z1:Z4"/>
    <mergeCell ref="AA1:AE1"/>
    <mergeCell ref="T5:T95"/>
    <mergeCell ref="U5:U16"/>
    <mergeCell ref="V5:V16"/>
    <mergeCell ref="Y5:Y8"/>
    <mergeCell ref="Z5:Z8"/>
    <mergeCell ref="AA5:AA8"/>
    <mergeCell ref="Y20:Y21"/>
    <mergeCell ref="Z20:Z21"/>
    <mergeCell ref="AA20:AA21"/>
    <mergeCell ref="U40:U45"/>
    <mergeCell ref="X1:X4"/>
    <mergeCell ref="X5:X8"/>
    <mergeCell ref="X9:X12"/>
    <mergeCell ref="X13:X16"/>
    <mergeCell ref="X17:X19"/>
    <mergeCell ref="X20:X21"/>
    <mergeCell ref="T1:T4"/>
    <mergeCell ref="U1:U4"/>
    <mergeCell ref="AD13:AD16"/>
    <mergeCell ref="AE13:AE16"/>
    <mergeCell ref="U46:U59"/>
    <mergeCell ref="V46:V59"/>
    <mergeCell ref="Y46:Y48"/>
    <mergeCell ref="Z46:Z48"/>
    <mergeCell ref="AA46:AA48"/>
    <mergeCell ref="V40:V45"/>
    <mergeCell ref="X41:X43"/>
    <mergeCell ref="X44:X45"/>
    <mergeCell ref="BA5:BA16"/>
    <mergeCell ref="Y9:Y12"/>
    <mergeCell ref="Z9:Z12"/>
    <mergeCell ref="AA9:AA12"/>
    <mergeCell ref="AB9:AB12"/>
    <mergeCell ref="AC9:AC12"/>
    <mergeCell ref="AD9:AD12"/>
    <mergeCell ref="AE9:AE12"/>
    <mergeCell ref="AF9:AF12"/>
    <mergeCell ref="AH5:AH8"/>
    <mergeCell ref="AI5:AI8"/>
    <mergeCell ref="AJ5:AJ8"/>
    <mergeCell ref="AK5:AK8"/>
    <mergeCell ref="AL5:AL8"/>
    <mergeCell ref="AN5:AN8"/>
    <mergeCell ref="AB5:AB8"/>
    <mergeCell ref="AC5:AC8"/>
    <mergeCell ref="AD5:AD8"/>
    <mergeCell ref="AE5:AE8"/>
    <mergeCell ref="AG13:AG16"/>
    <mergeCell ref="AH13:AH16"/>
    <mergeCell ref="AI13:AI16"/>
    <mergeCell ref="AJ13:AJ16"/>
    <mergeCell ref="AK13:AK16"/>
    <mergeCell ref="AL13:AL16"/>
    <mergeCell ref="AN9:AN12"/>
    <mergeCell ref="AO9:AO12"/>
    <mergeCell ref="Y13:Y16"/>
    <mergeCell ref="Z13:Z16"/>
    <mergeCell ref="AA13:AA16"/>
    <mergeCell ref="AB13:AB16"/>
    <mergeCell ref="AC13:AC16"/>
    <mergeCell ref="U17:U38"/>
    <mergeCell ref="V17:V38"/>
    <mergeCell ref="Y17:Y19"/>
    <mergeCell ref="Z17:Z19"/>
    <mergeCell ref="AA17:AA19"/>
    <mergeCell ref="AB17:AB19"/>
    <mergeCell ref="AC17:AC19"/>
    <mergeCell ref="AD17:AD19"/>
    <mergeCell ref="AB20:AB21"/>
    <mergeCell ref="AC20:AC21"/>
    <mergeCell ref="X22:X23"/>
    <mergeCell ref="X25:X26"/>
    <mergeCell ref="X28:X30"/>
    <mergeCell ref="X31:X33"/>
    <mergeCell ref="X34:X36"/>
    <mergeCell ref="X37:X38"/>
    <mergeCell ref="AE20:AE21"/>
    <mergeCell ref="AD22:AD23"/>
    <mergeCell ref="AE22:AE23"/>
    <mergeCell ref="Y25:Y26"/>
    <mergeCell ref="Z25:Z26"/>
    <mergeCell ref="AA25:AA26"/>
    <mergeCell ref="AB25:AB26"/>
    <mergeCell ref="AC25:AC26"/>
    <mergeCell ref="Y34:Y36"/>
    <mergeCell ref="Z34:Z36"/>
    <mergeCell ref="AA34:AA36"/>
    <mergeCell ref="AB34:AB36"/>
    <mergeCell ref="AC34:AC36"/>
    <mergeCell ref="Y37:Y38"/>
    <mergeCell ref="Z37:Z38"/>
    <mergeCell ref="AA37:AA38"/>
    <mergeCell ref="AL17:AL19"/>
    <mergeCell ref="AN17:AN19"/>
    <mergeCell ref="AO17:AO19"/>
    <mergeCell ref="AO25:AO26"/>
    <mergeCell ref="Y28:Y30"/>
    <mergeCell ref="Z28:Z30"/>
    <mergeCell ref="AA28:AA30"/>
    <mergeCell ref="AB28:AB30"/>
    <mergeCell ref="AC28:AC30"/>
    <mergeCell ref="AD28:AD30"/>
    <mergeCell ref="AE28:AE30"/>
    <mergeCell ref="AZ17:AZ19"/>
    <mergeCell ref="BA17:BA19"/>
    <mergeCell ref="AE17:AE19"/>
    <mergeCell ref="AF17:AF19"/>
    <mergeCell ref="AG17:AG19"/>
    <mergeCell ref="AH17:AH19"/>
    <mergeCell ref="AI17:AI19"/>
    <mergeCell ref="AJ17:AJ19"/>
    <mergeCell ref="AG25:AG26"/>
    <mergeCell ref="AH22:AH23"/>
    <mergeCell ref="AI22:AI23"/>
    <mergeCell ref="AJ22:AJ23"/>
    <mergeCell ref="AK22:AK23"/>
    <mergeCell ref="AL22:AL23"/>
    <mergeCell ref="AN22:AN23"/>
    <mergeCell ref="AO20:AO21"/>
    <mergeCell ref="Y22:Y23"/>
    <mergeCell ref="Z22:Z23"/>
    <mergeCell ref="AA22:AA23"/>
    <mergeCell ref="AB22:AB23"/>
    <mergeCell ref="AC22:AC23"/>
    <mergeCell ref="AJ31:AJ33"/>
    <mergeCell ref="AK31:AK33"/>
    <mergeCell ref="AF22:AF23"/>
    <mergeCell ref="AG22:AG23"/>
    <mergeCell ref="AH20:AH21"/>
    <mergeCell ref="AI20:AI21"/>
    <mergeCell ref="AJ20:AJ21"/>
    <mergeCell ref="AK20:AK21"/>
    <mergeCell ref="AL20:AL21"/>
    <mergeCell ref="AN20:AN21"/>
    <mergeCell ref="AD20:AD21"/>
    <mergeCell ref="AF28:AF30"/>
    <mergeCell ref="AG28:AG30"/>
    <mergeCell ref="AH25:AH26"/>
    <mergeCell ref="AI25:AI26"/>
    <mergeCell ref="AJ25:AJ26"/>
    <mergeCell ref="AK25:AK26"/>
    <mergeCell ref="AL25:AL26"/>
    <mergeCell ref="AN25:AN26"/>
    <mergeCell ref="AD25:AD26"/>
    <mergeCell ref="AE25:AE26"/>
    <mergeCell ref="AF25:AF26"/>
    <mergeCell ref="AL31:AL33"/>
    <mergeCell ref="AN31:AN33"/>
    <mergeCell ref="AO31:AO33"/>
    <mergeCell ref="AZ31:AZ33"/>
    <mergeCell ref="AH37:AH38"/>
    <mergeCell ref="AI37:AI38"/>
    <mergeCell ref="AJ37:AJ38"/>
    <mergeCell ref="AK37:AK38"/>
    <mergeCell ref="AL37:AL38"/>
    <mergeCell ref="AN37:AN38"/>
    <mergeCell ref="BA34:BA38"/>
    <mergeCell ref="AO28:AO30"/>
    <mergeCell ref="AZ28:AZ30"/>
    <mergeCell ref="BA28:BA30"/>
    <mergeCell ref="Y31:Y33"/>
    <mergeCell ref="Z31:Z33"/>
    <mergeCell ref="AA31:AA33"/>
    <mergeCell ref="AB31:AB33"/>
    <mergeCell ref="AC31:AC33"/>
    <mergeCell ref="AD31:AD33"/>
    <mergeCell ref="AE31:AE33"/>
    <mergeCell ref="AH28:AH30"/>
    <mergeCell ref="AI28:AI30"/>
    <mergeCell ref="AJ28:AJ30"/>
    <mergeCell ref="AK28:AK30"/>
    <mergeCell ref="AL28:AL30"/>
    <mergeCell ref="AN28:AN30"/>
    <mergeCell ref="BA31:BA33"/>
    <mergeCell ref="AF31:AF33"/>
    <mergeCell ref="AG31:AG33"/>
    <mergeCell ref="AH31:AH33"/>
    <mergeCell ref="AI31:AI33"/>
    <mergeCell ref="AB37:AB38"/>
    <mergeCell ref="AC37:AC38"/>
    <mergeCell ref="AD37:AD38"/>
    <mergeCell ref="AE37:AE38"/>
    <mergeCell ref="AF37:AF38"/>
    <mergeCell ref="AG37:AG38"/>
    <mergeCell ref="AJ34:AJ36"/>
    <mergeCell ref="AK34:AK36"/>
    <mergeCell ref="AL34:AL36"/>
    <mergeCell ref="AN34:AN36"/>
    <mergeCell ref="AO34:AO36"/>
    <mergeCell ref="AZ34:AZ38"/>
    <mergeCell ref="AO37:AO38"/>
    <mergeCell ref="AD34:AD36"/>
    <mergeCell ref="AJ41:AJ43"/>
    <mergeCell ref="AK41:AK43"/>
    <mergeCell ref="AL41:AL43"/>
    <mergeCell ref="AN41:AN43"/>
    <mergeCell ref="AO41:AO43"/>
    <mergeCell ref="AP34:AP36"/>
    <mergeCell ref="AE34:AE36"/>
    <mergeCell ref="AF34:AF36"/>
    <mergeCell ref="AG34:AG36"/>
    <mergeCell ref="AH34:AH36"/>
    <mergeCell ref="AI34:AI36"/>
    <mergeCell ref="Y44:Y45"/>
    <mergeCell ref="Z44:Z45"/>
    <mergeCell ref="AA44:AA45"/>
    <mergeCell ref="AB44:AB45"/>
    <mergeCell ref="AC44:AC45"/>
    <mergeCell ref="AD41:AD43"/>
    <mergeCell ref="AE41:AE43"/>
    <mergeCell ref="AF41:AF43"/>
    <mergeCell ref="AG41:AG43"/>
    <mergeCell ref="AH41:AH43"/>
    <mergeCell ref="AI41:AI43"/>
    <mergeCell ref="Y41:Y43"/>
    <mergeCell ref="Z41:Z43"/>
    <mergeCell ref="AA41:AA43"/>
    <mergeCell ref="AB41:AB43"/>
    <mergeCell ref="AC41:AC43"/>
    <mergeCell ref="AK44:AK45"/>
    <mergeCell ref="AL44:AL45"/>
    <mergeCell ref="AN44:AN45"/>
    <mergeCell ref="AO44:AO45"/>
    <mergeCell ref="AD44:AD45"/>
    <mergeCell ref="AE44:AE45"/>
    <mergeCell ref="AF44:AF45"/>
    <mergeCell ref="AG44:AG45"/>
    <mergeCell ref="AH44:AH45"/>
    <mergeCell ref="AI44:AI45"/>
    <mergeCell ref="AF49:AF50"/>
    <mergeCell ref="AJ44:AJ45"/>
    <mergeCell ref="AC53:AC56"/>
    <mergeCell ref="AD53:AD56"/>
    <mergeCell ref="AE53:AE56"/>
    <mergeCell ref="AZ46:AZ59"/>
    <mergeCell ref="BA46:BA59"/>
    <mergeCell ref="Y49:Y50"/>
    <mergeCell ref="Z49:Z50"/>
    <mergeCell ref="AA49:AA50"/>
    <mergeCell ref="AB49:AB50"/>
    <mergeCell ref="AC49:AC50"/>
    <mergeCell ref="AD49:AD50"/>
    <mergeCell ref="AE49:AE50"/>
    <mergeCell ref="AH46:AH48"/>
    <mergeCell ref="AI46:AI48"/>
    <mergeCell ref="AJ46:AJ48"/>
    <mergeCell ref="AK46:AK48"/>
    <mergeCell ref="AL46:AL48"/>
    <mergeCell ref="AN46:AN48"/>
    <mergeCell ref="AB46:AB48"/>
    <mergeCell ref="AC46:AC48"/>
    <mergeCell ref="AD46:AD48"/>
    <mergeCell ref="AE46:AE48"/>
    <mergeCell ref="AF46:AF48"/>
    <mergeCell ref="AP49:AP50"/>
    <mergeCell ref="AP51:AP52"/>
    <mergeCell ref="AP53:AP56"/>
    <mergeCell ref="AP57:AP58"/>
    <mergeCell ref="AG46:AG48"/>
    <mergeCell ref="AG49:AG50"/>
    <mergeCell ref="AH49:AH50"/>
    <mergeCell ref="AI49:AI50"/>
    <mergeCell ref="AJ49:AJ50"/>
    <mergeCell ref="AK49:AK50"/>
    <mergeCell ref="AO46:AO48"/>
    <mergeCell ref="AL53:AL56"/>
    <mergeCell ref="AN53:AN56"/>
    <mergeCell ref="AO53:AO56"/>
    <mergeCell ref="AG53:AG56"/>
    <mergeCell ref="AH53:AH56"/>
    <mergeCell ref="AI53:AI56"/>
    <mergeCell ref="AJ53:AJ56"/>
    <mergeCell ref="AK53:AK56"/>
    <mergeCell ref="AL51:AL52"/>
    <mergeCell ref="AN51:AN52"/>
    <mergeCell ref="AO51:AO52"/>
    <mergeCell ref="AL49:AL50"/>
    <mergeCell ref="AN49:AN50"/>
    <mergeCell ref="AO49:AO50"/>
    <mergeCell ref="AK51:AK52"/>
    <mergeCell ref="AF51:AF52"/>
    <mergeCell ref="AG51:AG52"/>
    <mergeCell ref="AH51:AH52"/>
    <mergeCell ref="AI51:AI52"/>
    <mergeCell ref="AI61:AI63"/>
    <mergeCell ref="AL57:AL58"/>
    <mergeCell ref="AN57:AN58"/>
    <mergeCell ref="AO57:AO58"/>
    <mergeCell ref="Y61:Y63"/>
    <mergeCell ref="Z61:Z63"/>
    <mergeCell ref="AA61:AA63"/>
    <mergeCell ref="AB61:AB63"/>
    <mergeCell ref="AH64:AH65"/>
    <mergeCell ref="AI64:AI65"/>
    <mergeCell ref="AK57:AK58"/>
    <mergeCell ref="AM57:AM58"/>
    <mergeCell ref="AM61:AM63"/>
    <mergeCell ref="AM64:AM65"/>
    <mergeCell ref="Y64:Y65"/>
    <mergeCell ref="Z64:Z65"/>
    <mergeCell ref="AA64:AA65"/>
    <mergeCell ref="AB64:AB65"/>
    <mergeCell ref="AC64:AC65"/>
    <mergeCell ref="AJ51:AJ52"/>
    <mergeCell ref="AC61:AC63"/>
    <mergeCell ref="AF57:AF58"/>
    <mergeCell ref="AG57:AG58"/>
    <mergeCell ref="Y57:Y58"/>
    <mergeCell ref="Z57:Z58"/>
    <mergeCell ref="AA57:AA58"/>
    <mergeCell ref="AB57:AB58"/>
    <mergeCell ref="AC57:AC58"/>
    <mergeCell ref="AD57:AD58"/>
    <mergeCell ref="AE57:AE58"/>
    <mergeCell ref="AF53:AF56"/>
    <mergeCell ref="Y53:Y56"/>
    <mergeCell ref="Z53:Z56"/>
    <mergeCell ref="AA53:AA56"/>
    <mergeCell ref="AB53:AB56"/>
    <mergeCell ref="AH57:AH58"/>
    <mergeCell ref="AI57:AI58"/>
    <mergeCell ref="AJ57:AJ58"/>
    <mergeCell ref="AJ61:AJ63"/>
    <mergeCell ref="Y51:Y52"/>
    <mergeCell ref="Z51:Z52"/>
    <mergeCell ref="AA51:AA52"/>
    <mergeCell ref="AB51:AB52"/>
    <mergeCell ref="AC51:AC52"/>
    <mergeCell ref="AD51:AD52"/>
    <mergeCell ref="AE51:AE52"/>
    <mergeCell ref="AD61:AD63"/>
    <mergeCell ref="AE61:AE63"/>
    <mergeCell ref="AF61:AF63"/>
    <mergeCell ref="AG61:AG63"/>
    <mergeCell ref="AH61:AH63"/>
    <mergeCell ref="AE70:AE71"/>
    <mergeCell ref="AF70:AF71"/>
    <mergeCell ref="BA64:BA65"/>
    <mergeCell ref="U66:U68"/>
    <mergeCell ref="V66:V68"/>
    <mergeCell ref="Y66:Y68"/>
    <mergeCell ref="Z66:Z68"/>
    <mergeCell ref="AA66:AA68"/>
    <mergeCell ref="AB66:AB68"/>
    <mergeCell ref="AC66:AC68"/>
    <mergeCell ref="AD66:AD68"/>
    <mergeCell ref="AE66:AE68"/>
    <mergeCell ref="AJ64:AJ65"/>
    <mergeCell ref="AK64:AK65"/>
    <mergeCell ref="AL64:AL65"/>
    <mergeCell ref="AN64:AN65"/>
    <mergeCell ref="AO64:AO65"/>
    <mergeCell ref="AZ64:AZ65"/>
    <mergeCell ref="AD64:AD65"/>
    <mergeCell ref="AE64:AE65"/>
    <mergeCell ref="AF64:AF65"/>
    <mergeCell ref="AG64:AG65"/>
    <mergeCell ref="AL66:AL68"/>
    <mergeCell ref="AN66:AN68"/>
    <mergeCell ref="AO66:AO68"/>
    <mergeCell ref="AZ66:AZ68"/>
    <mergeCell ref="BA66:BA68"/>
    <mergeCell ref="V60:V65"/>
    <mergeCell ref="AK61:AK63"/>
    <mergeCell ref="AL61:AL63"/>
    <mergeCell ref="AN61:AN63"/>
    <mergeCell ref="AO61:AO63"/>
    <mergeCell ref="AD76:AD78"/>
    <mergeCell ref="AE76:AE78"/>
    <mergeCell ref="U70:U75"/>
    <mergeCell ref="V70:V75"/>
    <mergeCell ref="Y70:Y71"/>
    <mergeCell ref="Z70:Z71"/>
    <mergeCell ref="AA70:AA71"/>
    <mergeCell ref="AF66:AF68"/>
    <mergeCell ref="AG66:AG68"/>
    <mergeCell ref="AH66:AH68"/>
    <mergeCell ref="AI66:AI68"/>
    <mergeCell ref="AJ66:AJ68"/>
    <mergeCell ref="AK66:AK68"/>
    <mergeCell ref="AO70:AO71"/>
    <mergeCell ref="AZ70:AZ75"/>
    <mergeCell ref="BA70:BA75"/>
    <mergeCell ref="Y72:Y75"/>
    <mergeCell ref="Z72:Z75"/>
    <mergeCell ref="AA72:AA75"/>
    <mergeCell ref="AB72:AB75"/>
    <mergeCell ref="AC72:AC75"/>
    <mergeCell ref="AD72:AD75"/>
    <mergeCell ref="AE72:AE75"/>
    <mergeCell ref="AH70:AH71"/>
    <mergeCell ref="AI70:AI71"/>
    <mergeCell ref="AJ70:AJ71"/>
    <mergeCell ref="AK70:AK71"/>
    <mergeCell ref="AL70:AL71"/>
    <mergeCell ref="AN70:AN71"/>
    <mergeCell ref="AB70:AB71"/>
    <mergeCell ref="AC70:AC71"/>
    <mergeCell ref="AD70:AD71"/>
    <mergeCell ref="AH82:AH84"/>
    <mergeCell ref="AI82:AI84"/>
    <mergeCell ref="AG70:AG71"/>
    <mergeCell ref="AL72:AL75"/>
    <mergeCell ref="AN72:AN75"/>
    <mergeCell ref="AO72:AO75"/>
    <mergeCell ref="U76:U94"/>
    <mergeCell ref="V76:V84"/>
    <mergeCell ref="Y76:Y78"/>
    <mergeCell ref="Z76:Z78"/>
    <mergeCell ref="AA76:AA78"/>
    <mergeCell ref="AB76:AB78"/>
    <mergeCell ref="AC76:AC78"/>
    <mergeCell ref="AF72:AF75"/>
    <mergeCell ref="AG72:AG75"/>
    <mergeCell ref="AH72:AH75"/>
    <mergeCell ref="AI72:AI75"/>
    <mergeCell ref="AJ72:AJ75"/>
    <mergeCell ref="AK72:AK75"/>
    <mergeCell ref="X88:X89"/>
    <mergeCell ref="X90:X92"/>
    <mergeCell ref="X93:X94"/>
    <mergeCell ref="AJ76:AJ78"/>
    <mergeCell ref="AK76:AK78"/>
    <mergeCell ref="AL76:AL78"/>
    <mergeCell ref="AN76:AN78"/>
    <mergeCell ref="AO76:AO78"/>
    <mergeCell ref="Y79:Y81"/>
    <mergeCell ref="Z79:Z81"/>
    <mergeCell ref="AA79:AA81"/>
    <mergeCell ref="AB79:AB81"/>
    <mergeCell ref="AC79:AC81"/>
    <mergeCell ref="AK90:AK92"/>
    <mergeCell ref="AL90:AL92"/>
    <mergeCell ref="AN90:AN92"/>
    <mergeCell ref="AF76:AF78"/>
    <mergeCell ref="AG76:AG78"/>
    <mergeCell ref="AH76:AH78"/>
    <mergeCell ref="AI76:AI78"/>
    <mergeCell ref="AJ79:AJ81"/>
    <mergeCell ref="AK79:AK81"/>
    <mergeCell ref="AL79:AL81"/>
    <mergeCell ref="AN79:AN81"/>
    <mergeCell ref="AO79:AO81"/>
    <mergeCell ref="Y82:Y84"/>
    <mergeCell ref="Z82:Z84"/>
    <mergeCell ref="AA82:AA84"/>
    <mergeCell ref="AB82:AB84"/>
    <mergeCell ref="AC82:AC84"/>
    <mergeCell ref="AD79:AD81"/>
    <mergeCell ref="AE79:AE81"/>
    <mergeCell ref="AF79:AF81"/>
    <mergeCell ref="AG79:AG81"/>
    <mergeCell ref="AH79:AH81"/>
    <mergeCell ref="AI79:AI81"/>
    <mergeCell ref="AJ82:AJ84"/>
    <mergeCell ref="AK82:AK84"/>
    <mergeCell ref="AL82:AL84"/>
    <mergeCell ref="AN82:AN84"/>
    <mergeCell ref="AO82:AO84"/>
    <mergeCell ref="AD82:AD84"/>
    <mergeCell ref="AE82:AE84"/>
    <mergeCell ref="AF82:AF84"/>
    <mergeCell ref="AG82:AG84"/>
    <mergeCell ref="AG90:AG92"/>
    <mergeCell ref="AH90:AH92"/>
    <mergeCell ref="AI90:AI92"/>
    <mergeCell ref="V85:V94"/>
    <mergeCell ref="Y85:Y87"/>
    <mergeCell ref="Z85:Z87"/>
    <mergeCell ref="AA85:AA87"/>
    <mergeCell ref="AB85:AB87"/>
    <mergeCell ref="AI85:AI87"/>
    <mergeCell ref="AJ85:AJ87"/>
    <mergeCell ref="AK85:AK87"/>
    <mergeCell ref="AL85:AL87"/>
    <mergeCell ref="AN85:AN87"/>
    <mergeCell ref="AO85:AO87"/>
    <mergeCell ref="AC85:AC87"/>
    <mergeCell ref="AD85:AD87"/>
    <mergeCell ref="AE85:AE87"/>
    <mergeCell ref="AF85:AF87"/>
    <mergeCell ref="AG85:AG87"/>
    <mergeCell ref="AH85:AH87"/>
    <mergeCell ref="AE88:AE89"/>
    <mergeCell ref="AF88:AF89"/>
    <mergeCell ref="AG88:AG89"/>
    <mergeCell ref="AH88:AH89"/>
    <mergeCell ref="AI88:AI89"/>
    <mergeCell ref="AJ88:AJ89"/>
    <mergeCell ref="Y88:Y89"/>
    <mergeCell ref="Z88:Z89"/>
    <mergeCell ref="AA88:AA89"/>
    <mergeCell ref="AB88:AB89"/>
    <mergeCell ref="AC88:AC89"/>
    <mergeCell ref="AD88:AD89"/>
    <mergeCell ref="AJ90:AJ92"/>
    <mergeCell ref="AK93:AK94"/>
    <mergeCell ref="AL93:AL94"/>
    <mergeCell ref="AN93:AN94"/>
    <mergeCell ref="AO93:AO94"/>
    <mergeCell ref="AK88:AK89"/>
    <mergeCell ref="AL88:AL89"/>
    <mergeCell ref="AN88:AN89"/>
    <mergeCell ref="AO88:AO89"/>
    <mergeCell ref="AS95:BA95"/>
    <mergeCell ref="AE93:AE94"/>
    <mergeCell ref="AF93:AF94"/>
    <mergeCell ref="AG93:AG94"/>
    <mergeCell ref="AH93:AH94"/>
    <mergeCell ref="AI93:AI94"/>
    <mergeCell ref="AJ93:AJ94"/>
    <mergeCell ref="S5:S16"/>
    <mergeCell ref="A95:S95"/>
    <mergeCell ref="Y93:Y94"/>
    <mergeCell ref="Z93:Z94"/>
    <mergeCell ref="AA93:AA94"/>
    <mergeCell ref="AB93:AB94"/>
    <mergeCell ref="AC93:AC94"/>
    <mergeCell ref="AD93:AD94"/>
    <mergeCell ref="Y90:Y92"/>
    <mergeCell ref="Z90:Z92"/>
    <mergeCell ref="AA90:AA92"/>
    <mergeCell ref="AB90:AB92"/>
    <mergeCell ref="AC90:AC92"/>
    <mergeCell ref="AD90:AD92"/>
    <mergeCell ref="AE90:AE92"/>
    <mergeCell ref="AF90:AF92"/>
    <mergeCell ref="I5:I16"/>
    <mergeCell ref="H5:H16"/>
    <mergeCell ref="G5:G16"/>
    <mergeCell ref="F5:F16"/>
    <mergeCell ref="D5:E16"/>
    <mergeCell ref="S17:S19"/>
    <mergeCell ref="S46:S56"/>
    <mergeCell ref="G57:G59"/>
    <mergeCell ref="F64:F65"/>
    <mergeCell ref="G64:G65"/>
    <mergeCell ref="H64:H65"/>
    <mergeCell ref="I64:I65"/>
    <mergeCell ref="J64:J65"/>
    <mergeCell ref="K64:K65"/>
    <mergeCell ref="D60:E65"/>
    <mergeCell ref="D70:E75"/>
    <mergeCell ref="R70:R71"/>
    <mergeCell ref="R72:R75"/>
    <mergeCell ref="S70:S71"/>
    <mergeCell ref="S72:S75"/>
    <mergeCell ref="R40:R45"/>
    <mergeCell ref="S40:S45"/>
    <mergeCell ref="N40:N45"/>
    <mergeCell ref="O40:O45"/>
    <mergeCell ref="P40:P45"/>
    <mergeCell ref="K40:K45"/>
    <mergeCell ref="L40:L45"/>
    <mergeCell ref="P57:P59"/>
    <mergeCell ref="Q57:Q59"/>
    <mergeCell ref="R57:R59"/>
    <mergeCell ref="S57:S59"/>
    <mergeCell ref="D69:E69"/>
    <mergeCell ref="B5:B16"/>
    <mergeCell ref="L5:L16"/>
    <mergeCell ref="K5:K16"/>
    <mergeCell ref="C17:C38"/>
    <mergeCell ref="C40:C45"/>
    <mergeCell ref="C46:C59"/>
    <mergeCell ref="C60:C65"/>
    <mergeCell ref="N5:N16"/>
    <mergeCell ref="O5:O16"/>
    <mergeCell ref="P5:P16"/>
    <mergeCell ref="Q5:Q16"/>
    <mergeCell ref="R5:R16"/>
    <mergeCell ref="F25:F27"/>
    <mergeCell ref="G25:G27"/>
    <mergeCell ref="H25:H27"/>
    <mergeCell ref="I25:I27"/>
    <mergeCell ref="J25:J27"/>
    <mergeCell ref="K25:K27"/>
    <mergeCell ref="L25:L27"/>
    <mergeCell ref="R17:R19"/>
    <mergeCell ref="F17:F19"/>
    <mergeCell ref="G17:G19"/>
    <mergeCell ref="H17:H19"/>
    <mergeCell ref="I17:I19"/>
    <mergeCell ref="J17:J19"/>
    <mergeCell ref="D17:E38"/>
    <mergeCell ref="C5:C16"/>
    <mergeCell ref="D39:E39"/>
    <mergeCell ref="R46:R56"/>
    <mergeCell ref="G46:G56"/>
    <mergeCell ref="H46:H56"/>
    <mergeCell ref="I46:I56"/>
    <mergeCell ref="N1:N4"/>
    <mergeCell ref="O2:O4"/>
    <mergeCell ref="P2:P4"/>
    <mergeCell ref="Q2:Q4"/>
    <mergeCell ref="R1:R4"/>
    <mergeCell ref="S1:S4"/>
    <mergeCell ref="A1:A4"/>
    <mergeCell ref="D1:E4"/>
    <mergeCell ref="F1:F4"/>
    <mergeCell ref="G2:G4"/>
    <mergeCell ref="H2:H4"/>
    <mergeCell ref="I2:I4"/>
    <mergeCell ref="B1:B4"/>
    <mergeCell ref="C1:C4"/>
    <mergeCell ref="J3:J4"/>
    <mergeCell ref="K3:K4"/>
    <mergeCell ref="L1:L4"/>
    <mergeCell ref="O1:Q1"/>
    <mergeCell ref="J2:K2"/>
    <mergeCell ref="G1:K1"/>
    <mergeCell ref="A34:A36"/>
    <mergeCell ref="A37:A38"/>
    <mergeCell ref="A17:A19"/>
    <mergeCell ref="B17:B38"/>
    <mergeCell ref="A28:A30"/>
    <mergeCell ref="A31:A33"/>
    <mergeCell ref="K17:K19"/>
    <mergeCell ref="L17:L19"/>
    <mergeCell ref="M25:M27"/>
    <mergeCell ref="N25:N27"/>
    <mergeCell ref="O25:O27"/>
    <mergeCell ref="P25:P27"/>
    <mergeCell ref="Q25:Q27"/>
    <mergeCell ref="R25:R27"/>
    <mergeCell ref="A20:A27"/>
    <mergeCell ref="N17:N19"/>
    <mergeCell ref="O17:O19"/>
    <mergeCell ref="P17:P19"/>
    <mergeCell ref="F20:F24"/>
    <mergeCell ref="G20:G24"/>
    <mergeCell ref="H20:H24"/>
    <mergeCell ref="I20:I24"/>
    <mergeCell ref="J20:J24"/>
    <mergeCell ref="K20:K24"/>
    <mergeCell ref="L20:L24"/>
    <mergeCell ref="A40:A45"/>
    <mergeCell ref="B40:B45"/>
    <mergeCell ref="D40:E45"/>
    <mergeCell ref="F40:F45"/>
    <mergeCell ref="G40:G45"/>
    <mergeCell ref="H40:H45"/>
    <mergeCell ref="I40:I45"/>
    <mergeCell ref="J40:J45"/>
    <mergeCell ref="H57:H59"/>
    <mergeCell ref="I57:I59"/>
    <mergeCell ref="F46:F56"/>
    <mergeCell ref="J46:J56"/>
    <mergeCell ref="K46:K56"/>
    <mergeCell ref="L46:L56"/>
    <mergeCell ref="Q40:Q45"/>
    <mergeCell ref="Q17:Q19"/>
    <mergeCell ref="J5:J16"/>
    <mergeCell ref="A5:A16"/>
    <mergeCell ref="A46:A56"/>
    <mergeCell ref="A57:A59"/>
    <mergeCell ref="J57:J59"/>
    <mergeCell ref="K57:K59"/>
    <mergeCell ref="L57:L59"/>
    <mergeCell ref="N57:N59"/>
    <mergeCell ref="O57:O59"/>
    <mergeCell ref="N46:N56"/>
    <mergeCell ref="O46:O56"/>
    <mergeCell ref="P46:P56"/>
    <mergeCell ref="Q46:Q56"/>
    <mergeCell ref="F57:F59"/>
    <mergeCell ref="D46:E59"/>
    <mergeCell ref="B46:B59"/>
    <mergeCell ref="R60:R63"/>
    <mergeCell ref="S60:S63"/>
    <mergeCell ref="N64:N65"/>
    <mergeCell ref="O64:O65"/>
    <mergeCell ref="P64:P65"/>
    <mergeCell ref="Q64:Q65"/>
    <mergeCell ref="R64:R65"/>
    <mergeCell ref="S64:S65"/>
    <mergeCell ref="P66:P68"/>
    <mergeCell ref="Q66:Q68"/>
    <mergeCell ref="R66:R68"/>
    <mergeCell ref="S66:S68"/>
    <mergeCell ref="L66:L68"/>
    <mergeCell ref="A66:A68"/>
    <mergeCell ref="N66:N68"/>
    <mergeCell ref="O66:O68"/>
    <mergeCell ref="H66:H68"/>
    <mergeCell ref="I66:I68"/>
    <mergeCell ref="J66:J68"/>
    <mergeCell ref="K66:K68"/>
    <mergeCell ref="D66:E68"/>
    <mergeCell ref="F66:F68"/>
    <mergeCell ref="G66:G68"/>
    <mergeCell ref="C66:C68"/>
    <mergeCell ref="A60:A63"/>
    <mergeCell ref="A64:A65"/>
    <mergeCell ref="N60:N63"/>
    <mergeCell ref="O60:O63"/>
    <mergeCell ref="P60:P63"/>
    <mergeCell ref="Q60:Q63"/>
    <mergeCell ref="L64:L65"/>
    <mergeCell ref="F60:F63"/>
    <mergeCell ref="G60:G63"/>
    <mergeCell ref="H60:H63"/>
    <mergeCell ref="I60:I63"/>
    <mergeCell ref="J60:J63"/>
    <mergeCell ref="K60:K63"/>
    <mergeCell ref="L60:L63"/>
    <mergeCell ref="B60:B65"/>
    <mergeCell ref="B66:B68"/>
    <mergeCell ref="A70:A71"/>
    <mergeCell ref="A72:A75"/>
    <mergeCell ref="N70:N71"/>
    <mergeCell ref="N72:N75"/>
    <mergeCell ref="H72:H75"/>
    <mergeCell ref="I72:I75"/>
    <mergeCell ref="J72:J75"/>
    <mergeCell ref="K72:K75"/>
    <mergeCell ref="L72:L75"/>
    <mergeCell ref="H70:H71"/>
    <mergeCell ref="I70:I71"/>
    <mergeCell ref="J70:J71"/>
    <mergeCell ref="K70:K71"/>
    <mergeCell ref="L70:L71"/>
    <mergeCell ref="F70:F71"/>
    <mergeCell ref="G70:G71"/>
    <mergeCell ref="F72:F75"/>
    <mergeCell ref="G72:G75"/>
    <mergeCell ref="C70:C75"/>
    <mergeCell ref="O70:O71"/>
    <mergeCell ref="O72:O75"/>
    <mergeCell ref="P70:P71"/>
    <mergeCell ref="P72:P75"/>
    <mergeCell ref="Q70:Q71"/>
    <mergeCell ref="Q72:Q75"/>
    <mergeCell ref="L85:L94"/>
    <mergeCell ref="B76:B94"/>
    <mergeCell ref="D76:E94"/>
    <mergeCell ref="F76:F81"/>
    <mergeCell ref="G76:G81"/>
    <mergeCell ref="H76:H81"/>
    <mergeCell ref="I76:I81"/>
    <mergeCell ref="J76:J81"/>
    <mergeCell ref="F85:F94"/>
    <mergeCell ref="G85:G94"/>
    <mergeCell ref="H85:H94"/>
    <mergeCell ref="I85:I94"/>
    <mergeCell ref="J85:J94"/>
    <mergeCell ref="K85:K94"/>
    <mergeCell ref="F82:F84"/>
    <mergeCell ref="G82:G84"/>
    <mergeCell ref="H82:H84"/>
    <mergeCell ref="I82:I84"/>
    <mergeCell ref="J82:J84"/>
    <mergeCell ref="K82:K84"/>
    <mergeCell ref="L82:L84"/>
    <mergeCell ref="C76:C94"/>
    <mergeCell ref="M70:M71"/>
    <mergeCell ref="M72:M75"/>
    <mergeCell ref="B70:B75"/>
    <mergeCell ref="D96:E132"/>
    <mergeCell ref="A76:A81"/>
    <mergeCell ref="A82:A84"/>
    <mergeCell ref="A85:A94"/>
    <mergeCell ref="N85:N94"/>
    <mergeCell ref="O85:O94"/>
    <mergeCell ref="P85:P94"/>
    <mergeCell ref="Q85:Q94"/>
    <mergeCell ref="R85:R94"/>
    <mergeCell ref="S76:S81"/>
    <mergeCell ref="S82:S84"/>
    <mergeCell ref="S85:S94"/>
    <mergeCell ref="N76:N81"/>
    <mergeCell ref="O76:O81"/>
    <mergeCell ref="P76:P81"/>
    <mergeCell ref="Q76:Q81"/>
    <mergeCell ref="R76:R81"/>
    <mergeCell ref="N82:N84"/>
    <mergeCell ref="O82:O84"/>
    <mergeCell ref="P82:P84"/>
    <mergeCell ref="Q82:Q84"/>
    <mergeCell ref="R82:R84"/>
    <mergeCell ref="K76:K81"/>
    <mergeCell ref="L76:L81"/>
    <mergeCell ref="M85:M94"/>
    <mergeCell ref="M76:M81"/>
    <mergeCell ref="M82:M84"/>
    <mergeCell ref="Y101:Y102"/>
    <mergeCell ref="Y103:Y105"/>
    <mergeCell ref="Y106:Y109"/>
    <mergeCell ref="Y110:Y113"/>
    <mergeCell ref="Y114:Y119"/>
    <mergeCell ref="G96:G132"/>
    <mergeCell ref="H96:H132"/>
    <mergeCell ref="I96:I132"/>
    <mergeCell ref="J96:J132"/>
    <mergeCell ref="K96:K132"/>
    <mergeCell ref="L96:L132"/>
    <mergeCell ref="S96:S132"/>
    <mergeCell ref="X101:X102"/>
    <mergeCell ref="X103:X105"/>
    <mergeCell ref="X106:X109"/>
    <mergeCell ref="X110:X113"/>
    <mergeCell ref="X114:X119"/>
    <mergeCell ref="X120:X123"/>
    <mergeCell ref="X125:X127"/>
    <mergeCell ref="X129:X131"/>
    <mergeCell ref="W96:W132"/>
    <mergeCell ref="M96:M132"/>
    <mergeCell ref="R96:R132"/>
    <mergeCell ref="AA110:AA113"/>
    <mergeCell ref="AC103:AC105"/>
    <mergeCell ref="AD103:AD105"/>
    <mergeCell ref="AE103:AE105"/>
    <mergeCell ref="Z101:Z102"/>
    <mergeCell ref="AA101:AA102"/>
    <mergeCell ref="AB101:AB102"/>
    <mergeCell ref="AC101:AC102"/>
    <mergeCell ref="AD101:AD102"/>
    <mergeCell ref="AE101:AE102"/>
    <mergeCell ref="A96:A132"/>
    <mergeCell ref="B96:B132"/>
    <mergeCell ref="C96:C132"/>
    <mergeCell ref="F96:F132"/>
    <mergeCell ref="Y129:Y131"/>
    <mergeCell ref="Z129:Z131"/>
    <mergeCell ref="AA129:AA131"/>
    <mergeCell ref="AB129:AB131"/>
    <mergeCell ref="AC129:AC131"/>
    <mergeCell ref="Y125:Y127"/>
    <mergeCell ref="Z125:Z127"/>
    <mergeCell ref="AA125:AA127"/>
    <mergeCell ref="AB125:AB127"/>
    <mergeCell ref="AC125:AC127"/>
    <mergeCell ref="Y120:Y123"/>
    <mergeCell ref="Z120:Z123"/>
    <mergeCell ref="AA120:AA123"/>
    <mergeCell ref="AB120:AB123"/>
    <mergeCell ref="AC120:AC123"/>
    <mergeCell ref="Z114:Z119"/>
    <mergeCell ref="AA114:AA119"/>
    <mergeCell ref="AB114:AB119"/>
    <mergeCell ref="AK106:AK109"/>
    <mergeCell ref="AL106:AL109"/>
    <mergeCell ref="AN106:AN109"/>
    <mergeCell ref="AN101:AN102"/>
    <mergeCell ref="AO101:AO102"/>
    <mergeCell ref="AG103:AG105"/>
    <mergeCell ref="AH103:AH105"/>
    <mergeCell ref="AI103:AI105"/>
    <mergeCell ref="AJ103:AJ105"/>
    <mergeCell ref="AC114:AC119"/>
    <mergeCell ref="Z110:Z113"/>
    <mergeCell ref="AE129:AE131"/>
    <mergeCell ref="V96:V132"/>
    <mergeCell ref="U96:U132"/>
    <mergeCell ref="T96:T132"/>
    <mergeCell ref="AB110:AB113"/>
    <mergeCell ref="AC110:AC113"/>
    <mergeCell ref="AD110:AD113"/>
    <mergeCell ref="AE110:AE113"/>
    <mergeCell ref="Z106:Z109"/>
    <mergeCell ref="AA106:AA109"/>
    <mergeCell ref="AB106:AB109"/>
    <mergeCell ref="AC106:AC109"/>
    <mergeCell ref="AD106:AD109"/>
    <mergeCell ref="AE106:AE109"/>
    <mergeCell ref="Z103:Z105"/>
    <mergeCell ref="AA103:AA105"/>
    <mergeCell ref="AB103:AB105"/>
    <mergeCell ref="AD129:AD131"/>
    <mergeCell ref="AE120:AE123"/>
    <mergeCell ref="AD125:AD127"/>
    <mergeCell ref="AE125:AE127"/>
    <mergeCell ref="AK114:AK119"/>
    <mergeCell ref="AL114:AL119"/>
    <mergeCell ref="AG125:AG127"/>
    <mergeCell ref="AH125:AH127"/>
    <mergeCell ref="AI125:AI127"/>
    <mergeCell ref="AJ125:AJ127"/>
    <mergeCell ref="AK125:AK127"/>
    <mergeCell ref="AL125:AL127"/>
    <mergeCell ref="AN114:AN119"/>
    <mergeCell ref="AK103:AK105"/>
    <mergeCell ref="AL103:AL105"/>
    <mergeCell ref="AN103:AN105"/>
    <mergeCell ref="AO103:AO105"/>
    <mergeCell ref="AG101:AG102"/>
    <mergeCell ref="AH101:AH102"/>
    <mergeCell ref="AI101:AI102"/>
    <mergeCell ref="AJ101:AJ102"/>
    <mergeCell ref="AK101:AK102"/>
    <mergeCell ref="AL101:AL102"/>
    <mergeCell ref="AO106:AO109"/>
    <mergeCell ref="AG110:AG113"/>
    <mergeCell ref="AH110:AH113"/>
    <mergeCell ref="AI110:AI113"/>
    <mergeCell ref="AJ110:AJ113"/>
    <mergeCell ref="AK110:AK113"/>
    <mergeCell ref="AL110:AL113"/>
    <mergeCell ref="AN110:AN113"/>
    <mergeCell ref="AO110:AO113"/>
    <mergeCell ref="AG106:AG109"/>
    <mergeCell ref="AH106:AH109"/>
    <mergeCell ref="AI106:AI109"/>
    <mergeCell ref="AJ106:AJ109"/>
    <mergeCell ref="AZ96:AZ100"/>
    <mergeCell ref="BA96:BA100"/>
    <mergeCell ref="AZ101:AZ102"/>
    <mergeCell ref="BA101:BA102"/>
    <mergeCell ref="BA105:BA123"/>
    <mergeCell ref="AZ106:AZ109"/>
    <mergeCell ref="AZ110:AZ113"/>
    <mergeCell ref="AZ114:AZ119"/>
    <mergeCell ref="AZ120:AZ123"/>
    <mergeCell ref="AN125:AN127"/>
    <mergeCell ref="AO125:AO127"/>
    <mergeCell ref="AG129:AG131"/>
    <mergeCell ref="AH129:AH131"/>
    <mergeCell ref="AI129:AI131"/>
    <mergeCell ref="AJ129:AJ131"/>
    <mergeCell ref="AK129:AK131"/>
    <mergeCell ref="AL129:AL131"/>
    <mergeCell ref="AN129:AN131"/>
    <mergeCell ref="AO129:AO131"/>
    <mergeCell ref="AO114:AO119"/>
    <mergeCell ref="AG120:AG123"/>
    <mergeCell ref="AH120:AH123"/>
    <mergeCell ref="AI120:AI123"/>
    <mergeCell ref="AJ120:AJ123"/>
    <mergeCell ref="AK120:AK123"/>
    <mergeCell ref="AL120:AL123"/>
    <mergeCell ref="AN120:AN123"/>
    <mergeCell ref="AO120:AO123"/>
    <mergeCell ref="AG114:AG119"/>
    <mergeCell ref="AH114:AH119"/>
    <mergeCell ref="AI114:AI119"/>
    <mergeCell ref="AJ114:AJ119"/>
    <mergeCell ref="AF101:AF102"/>
    <mergeCell ref="AF103:AF105"/>
    <mergeCell ref="AF106:AF109"/>
    <mergeCell ref="AF110:AF113"/>
    <mergeCell ref="AF114:AF119"/>
    <mergeCell ref="AF120:AF123"/>
    <mergeCell ref="AF125:AF127"/>
    <mergeCell ref="AF129:AF131"/>
    <mergeCell ref="N96:N132"/>
    <mergeCell ref="O96:O132"/>
    <mergeCell ref="P96:P132"/>
    <mergeCell ref="Q96:Q132"/>
    <mergeCell ref="M1:M4"/>
    <mergeCell ref="M5:M16"/>
    <mergeCell ref="M17:M19"/>
    <mergeCell ref="M40:M45"/>
    <mergeCell ref="M46:M56"/>
    <mergeCell ref="M57:M59"/>
    <mergeCell ref="M60:M63"/>
    <mergeCell ref="M64:M65"/>
    <mergeCell ref="M66:M68"/>
    <mergeCell ref="S20:S24"/>
    <mergeCell ref="S25:S27"/>
    <mergeCell ref="M20:M24"/>
    <mergeCell ref="N20:N24"/>
    <mergeCell ref="O20:O24"/>
    <mergeCell ref="P20:P24"/>
    <mergeCell ref="Q20:Q24"/>
    <mergeCell ref="R20:R24"/>
    <mergeCell ref="AD120:AD123"/>
    <mergeCell ref="AD114:AD119"/>
    <mergeCell ref="AE114:AE119"/>
  </mergeCells>
  <phoneticPr fontId="45" type="noConversion"/>
  <dataValidations count="4">
    <dataValidation allowBlank="1" sqref="F69:H69 Z20:AF20 Z22:AF22 Z25:AF25 AO20 AO22 AO25 AM20 AM22 AM25"/>
    <dataValidation type="list" allowBlank="1" showInputMessage="1" showErrorMessage="1" prompt=" - " sqref="D5 D17 D40:D46 D66">
      <formula1>#REF!</formula1>
    </dataValidation>
    <dataValidation type="list" allowBlank="1" showInputMessage="1" showErrorMessage="1" prompt=" - " sqref="D39">
      <formula1>#REF!</formula1>
    </dataValidation>
    <dataValidation type="list" allowBlank="1" showInputMessage="1" showErrorMessage="1" sqref="D60 D69">
      <formula1>#REF!</formula1>
    </dataValidation>
  </dataValidations>
  <hyperlinks>
    <hyperlink ref="BA76" r:id="rId1"/>
    <hyperlink ref="BA77:BA81" r:id="rId2" display="siau@hospitalsalazardevilleta.gov.co"/>
    <hyperlink ref="BA82" r:id="rId3"/>
    <hyperlink ref="BA5" r:id="rId4"/>
    <hyperlink ref="BA66" r:id="rId5"/>
    <hyperlink ref="BA85" r:id="rId6"/>
    <hyperlink ref="BA83" r:id="rId7"/>
    <hyperlink ref="BA84" r:id="rId8"/>
    <hyperlink ref="BA88" r:id="rId9"/>
    <hyperlink ref="BA132" r:id="rId10"/>
    <hyperlink ref="BA125" r:id="rId11" display="controlinterno@hospitalsalazardevilleta.gov.co; "/>
    <hyperlink ref="BA126" r:id="rId12" display="controlinterno@hospitalsalazardevilleta.gov.co; "/>
    <hyperlink ref="BA127" r:id="rId13" display="controlinterno@hospitalsalazardevilleta.gov.co; "/>
    <hyperlink ref="BA128" r:id="rId14" display="controlinterno@hospitalsalazardevilleta.gov.co; "/>
    <hyperlink ref="BA129" r:id="rId15"/>
    <hyperlink ref="BA130" r:id="rId16"/>
    <hyperlink ref="BA131" r:id="rId17" display="controlinterno@hospitalsalazardevilleta.gov.co; "/>
    <hyperlink ref="BA96" r:id="rId18"/>
    <hyperlink ref="BA101" r:id="rId19"/>
    <hyperlink ref="BA105" r:id="rId20"/>
    <hyperlink ref="BA124" r:id="rId21"/>
    <hyperlink ref="BA40" r:id="rId22" display="calidad@hospitalsalazardevilleta.gov.co"/>
    <hyperlink ref="BA45" r:id="rId23" display="calidad@hospitalsalazardevilleta.gov.co"/>
    <hyperlink ref="BA44" r:id="rId24" display="calidad@hospitalsalazardevilleta.gov.co"/>
    <hyperlink ref="BA43" r:id="rId25" display="siau@hospitalsalazardevilleta.gov.co"/>
    <hyperlink ref="BA42" r:id="rId26" display="siau@hospitalsalazardevilleta.gov.co"/>
    <hyperlink ref="BA41" r:id="rId27" display="sgsst@hospitralsalazardevilleta.gov.co"/>
  </hyperlinks>
  <pageMargins left="0.7" right="0.7" top="0.75" bottom="0.75" header="0.3" footer="0.3"/>
  <legacyDrawing r:id="rId28"/>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3">
    <tabColor theme="8" tint="0.39997558519241921"/>
  </sheetPr>
  <dimension ref="A1:AB980"/>
  <sheetViews>
    <sheetView topLeftCell="E16" zoomScale="112" zoomScaleNormal="70" zoomScalePageLayoutView="70" workbookViewId="0">
      <selection activeCell="Z11" sqref="Z11:AA47"/>
    </sheetView>
  </sheetViews>
  <sheetFormatPr baseColWidth="10" defaultColWidth="14.28515625" defaultRowHeight="12" x14ac:dyDescent="0.2"/>
  <cols>
    <col min="1" max="1" width="20.85546875" style="19" customWidth="1"/>
    <col min="2" max="2" width="21.140625" style="19" customWidth="1"/>
    <col min="3" max="3" width="7" style="194" customWidth="1"/>
    <col min="4" max="4" width="22.7109375" style="19" customWidth="1"/>
    <col min="5" max="5" width="26.85546875" style="19" customWidth="1"/>
    <col min="6" max="6" width="24.28515625" style="19" customWidth="1"/>
    <col min="7" max="8" width="11.28515625" style="19" customWidth="1"/>
    <col min="9" max="12" width="11.85546875" style="19" customWidth="1"/>
    <col min="13" max="13" width="15.7109375" style="19" bestFit="1" customWidth="1"/>
    <col min="14" max="15" width="11.85546875" style="19" customWidth="1"/>
    <col min="16" max="16" width="15.7109375" style="19" bestFit="1" customWidth="1"/>
    <col min="17" max="17" width="11.85546875" style="20" customWidth="1"/>
    <col min="18" max="18" width="4.85546875" style="201" customWidth="1"/>
    <col min="19" max="19" width="51.7109375" style="19" customWidth="1"/>
    <col min="20" max="20" width="14.85546875" style="19" customWidth="1"/>
    <col min="21" max="24" width="13.28515625" style="19" customWidth="1"/>
    <col min="25" max="25" width="34.85546875" style="19" customWidth="1"/>
    <col min="26" max="27" width="11.28515625" style="19" customWidth="1"/>
    <col min="28" max="28" width="8" style="9" customWidth="1"/>
    <col min="29" max="16384" width="14.28515625" style="9"/>
  </cols>
  <sheetData>
    <row r="1" spans="1:28" ht="15" customHeight="1" x14ac:dyDescent="0.2">
      <c r="A1" s="1341" t="s">
        <v>122</v>
      </c>
      <c r="B1" s="1341"/>
      <c r="C1" s="1341"/>
      <c r="D1" s="1341"/>
      <c r="E1" s="1341"/>
      <c r="F1" s="1341"/>
      <c r="G1" s="1341"/>
      <c r="H1" s="1341"/>
      <c r="I1" s="1341"/>
      <c r="J1" s="1341"/>
      <c r="K1" s="1341"/>
      <c r="L1" s="1341"/>
      <c r="M1" s="1341"/>
      <c r="N1" s="1341"/>
      <c r="O1" s="1341"/>
      <c r="P1" s="1341"/>
      <c r="Q1" s="1341"/>
      <c r="R1" s="1341"/>
      <c r="S1" s="1341"/>
      <c r="T1" s="1341"/>
      <c r="U1" s="1341"/>
      <c r="V1" s="1341"/>
      <c r="W1" s="1341"/>
      <c r="X1" s="1341"/>
      <c r="Y1" s="1341"/>
      <c r="Z1" s="1341"/>
      <c r="AA1" s="1341"/>
      <c r="AB1" s="8"/>
    </row>
    <row r="2" spans="1:28" x14ac:dyDescent="0.2">
      <c r="A2" s="1341" t="s">
        <v>123</v>
      </c>
      <c r="B2" s="1341"/>
      <c r="C2" s="1341"/>
      <c r="D2" s="1341"/>
      <c r="E2" s="1341"/>
      <c r="F2" s="1341"/>
      <c r="G2" s="1341"/>
      <c r="H2" s="1341"/>
      <c r="I2" s="1341"/>
      <c r="J2" s="1341"/>
      <c r="K2" s="1341"/>
      <c r="L2" s="1341"/>
      <c r="M2" s="1341"/>
      <c r="N2" s="1341"/>
      <c r="O2" s="1341"/>
      <c r="P2" s="1341"/>
      <c r="Q2" s="1341"/>
      <c r="R2" s="1341"/>
      <c r="S2" s="1341"/>
      <c r="T2" s="1341"/>
      <c r="U2" s="1341"/>
      <c r="V2" s="1341"/>
      <c r="W2" s="1341"/>
      <c r="X2" s="1341"/>
      <c r="Y2" s="1341"/>
      <c r="Z2" s="1341"/>
      <c r="AA2" s="1341"/>
      <c r="AB2" s="8"/>
    </row>
    <row r="3" spans="1:28" ht="15" customHeight="1" x14ac:dyDescent="0.2">
      <c r="A3" s="1341" t="s">
        <v>124</v>
      </c>
      <c r="B3" s="1341"/>
      <c r="C3" s="1341"/>
      <c r="D3" s="1341"/>
      <c r="E3" s="1341"/>
      <c r="F3" s="1341"/>
      <c r="G3" s="1341"/>
      <c r="H3" s="1341"/>
      <c r="I3" s="1341"/>
      <c r="J3" s="1341"/>
      <c r="K3" s="1342"/>
      <c r="L3" s="1342"/>
      <c r="M3" s="1342"/>
      <c r="N3" s="1342"/>
      <c r="O3" s="1342"/>
      <c r="P3" s="1342"/>
      <c r="Q3" s="1342"/>
      <c r="R3" s="1342"/>
      <c r="S3" s="1342"/>
      <c r="T3" s="1342"/>
      <c r="U3" s="1342"/>
      <c r="V3" s="1342"/>
      <c r="W3" s="1342"/>
      <c r="X3" s="1342"/>
      <c r="Y3" s="1342"/>
      <c r="Z3" s="1342"/>
      <c r="AA3" s="1342"/>
      <c r="AB3" s="8"/>
    </row>
    <row r="4" spans="1:28" ht="15" customHeight="1" x14ac:dyDescent="0.2">
      <c r="A4" s="1343"/>
      <c r="B4" s="1344"/>
      <c r="C4" s="1344"/>
      <c r="D4" s="1345"/>
      <c r="E4" s="1352" t="s">
        <v>125</v>
      </c>
      <c r="F4" s="1353"/>
      <c r="G4" s="1353"/>
      <c r="H4" s="1353"/>
      <c r="I4" s="1353"/>
      <c r="J4" s="1353"/>
      <c r="K4" s="10"/>
      <c r="L4" s="10"/>
      <c r="M4" s="10"/>
      <c r="N4" s="10"/>
      <c r="O4" s="10"/>
      <c r="P4" s="10"/>
      <c r="Q4" s="11"/>
      <c r="R4" s="198"/>
      <c r="S4" s="1354" t="s">
        <v>126</v>
      </c>
      <c r="T4" s="1355"/>
      <c r="U4" s="1355"/>
      <c r="V4" s="1355"/>
      <c r="W4" s="1355"/>
      <c r="X4" s="1355"/>
      <c r="Y4" s="1355"/>
      <c r="Z4" s="1355"/>
      <c r="AA4" s="1355"/>
      <c r="AB4" s="8"/>
    </row>
    <row r="5" spans="1:28" ht="15" customHeight="1" x14ac:dyDescent="0.2">
      <c r="A5" s="1346"/>
      <c r="B5" s="1347"/>
      <c r="C5" s="1347"/>
      <c r="D5" s="1348"/>
      <c r="E5" s="1352" t="s">
        <v>127</v>
      </c>
      <c r="F5" s="1353"/>
      <c r="G5" s="1353"/>
      <c r="H5" s="1353"/>
      <c r="I5" s="1353"/>
      <c r="J5" s="1353"/>
      <c r="K5" s="10"/>
      <c r="L5" s="10"/>
      <c r="M5" s="10"/>
      <c r="N5" s="10"/>
      <c r="O5" s="10"/>
      <c r="P5" s="10"/>
      <c r="Q5" s="11"/>
      <c r="R5" s="198"/>
      <c r="S5" s="1356">
        <v>258750003201</v>
      </c>
      <c r="T5" s="1357"/>
      <c r="U5" s="1357"/>
      <c r="V5" s="1357"/>
      <c r="W5" s="1357"/>
      <c r="X5" s="1357"/>
      <c r="Y5" s="1357"/>
      <c r="Z5" s="1357"/>
      <c r="AA5" s="1357"/>
      <c r="AB5" s="8"/>
    </row>
    <row r="6" spans="1:28" x14ac:dyDescent="0.2">
      <c r="A6" s="1346"/>
      <c r="B6" s="1347"/>
      <c r="C6" s="1347"/>
      <c r="D6" s="1348"/>
      <c r="E6" s="1358" t="s">
        <v>128</v>
      </c>
      <c r="F6" s="1358"/>
      <c r="G6" s="1358"/>
      <c r="H6" s="1358"/>
      <c r="I6" s="1358"/>
      <c r="J6" s="1352"/>
      <c r="K6" s="12"/>
      <c r="L6" s="12"/>
      <c r="M6" s="12"/>
      <c r="N6" s="12"/>
      <c r="O6" s="12"/>
      <c r="P6" s="12"/>
      <c r="Q6" s="13"/>
      <c r="R6" s="199"/>
      <c r="S6" s="1354" t="s">
        <v>129</v>
      </c>
      <c r="T6" s="1355"/>
      <c r="U6" s="1355"/>
      <c r="V6" s="1355"/>
      <c r="W6" s="1355"/>
      <c r="X6" s="1355"/>
      <c r="Y6" s="1355"/>
      <c r="Z6" s="1355"/>
      <c r="AA6" s="1355"/>
      <c r="AB6" s="8"/>
    </row>
    <row r="7" spans="1:28" ht="15" customHeight="1" x14ac:dyDescent="0.2">
      <c r="A7" s="1349"/>
      <c r="B7" s="1350"/>
      <c r="C7" s="1350"/>
      <c r="D7" s="1351"/>
      <c r="E7" s="1358" t="s">
        <v>130</v>
      </c>
      <c r="F7" s="1358"/>
      <c r="G7" s="1358"/>
      <c r="H7" s="1358"/>
      <c r="I7" s="1358"/>
      <c r="J7" s="1352"/>
      <c r="K7" s="12"/>
      <c r="L7" s="12"/>
      <c r="M7" s="12"/>
      <c r="N7" s="12"/>
      <c r="O7" s="12"/>
      <c r="P7" s="12"/>
      <c r="Q7" s="13"/>
      <c r="R7" s="199"/>
      <c r="S7" s="1354" t="s">
        <v>131</v>
      </c>
      <c r="T7" s="1355"/>
      <c r="U7" s="1355"/>
      <c r="V7" s="1355"/>
      <c r="W7" s="1355"/>
      <c r="X7" s="1355"/>
      <c r="Y7" s="1355"/>
      <c r="Z7" s="1355"/>
      <c r="AA7" s="1355"/>
      <c r="AB7" s="8"/>
    </row>
    <row r="8" spans="1:28" s="195" customFormat="1" ht="15" customHeight="1" x14ac:dyDescent="0.2">
      <c r="A8" s="1326" t="s">
        <v>0</v>
      </c>
      <c r="B8" s="1328" t="s">
        <v>1</v>
      </c>
      <c r="C8" s="1359" t="s">
        <v>243</v>
      </c>
      <c r="D8" s="1328" t="s">
        <v>2</v>
      </c>
      <c r="E8" s="1360" t="s">
        <v>3</v>
      </c>
      <c r="F8" s="1361"/>
      <c r="G8" s="1361"/>
      <c r="H8" s="1361"/>
      <c r="I8" s="1362"/>
      <c r="J8" s="1328" t="s">
        <v>4</v>
      </c>
      <c r="K8" s="1318" t="s">
        <v>5</v>
      </c>
      <c r="L8" s="1319"/>
      <c r="M8" s="1320"/>
      <c r="N8" s="1262" t="s">
        <v>5</v>
      </c>
      <c r="O8" s="1262"/>
      <c r="P8" s="1262"/>
      <c r="Q8" s="1332" t="s">
        <v>7</v>
      </c>
      <c r="R8" s="1335" t="s">
        <v>8</v>
      </c>
      <c r="S8" s="1336"/>
      <c r="T8" s="1328" t="s">
        <v>9</v>
      </c>
      <c r="U8" s="1328" t="s">
        <v>10</v>
      </c>
      <c r="V8" s="1328" t="s">
        <v>20</v>
      </c>
      <c r="W8" s="1328" t="s">
        <v>22</v>
      </c>
      <c r="X8" s="1328" t="s">
        <v>23</v>
      </c>
      <c r="Y8" s="1328" t="s">
        <v>11</v>
      </c>
      <c r="Z8" s="1328" t="s">
        <v>12</v>
      </c>
      <c r="AA8" s="1328" t="s">
        <v>13</v>
      </c>
      <c r="AB8" s="192"/>
    </row>
    <row r="9" spans="1:28" s="195" customFormat="1" ht="15" customHeight="1" x14ac:dyDescent="0.2">
      <c r="A9" s="1327"/>
      <c r="B9" s="1327"/>
      <c r="C9" s="1328"/>
      <c r="D9" s="1328"/>
      <c r="E9" s="1329" t="s">
        <v>14</v>
      </c>
      <c r="F9" s="1329" t="s">
        <v>15</v>
      </c>
      <c r="G9" s="1329" t="s">
        <v>16</v>
      </c>
      <c r="H9" s="1330" t="s">
        <v>17</v>
      </c>
      <c r="I9" s="1331"/>
      <c r="J9" s="1328"/>
      <c r="K9" s="1321"/>
      <c r="L9" s="1322"/>
      <c r="M9" s="1323"/>
      <c r="N9" s="1262"/>
      <c r="O9" s="1262"/>
      <c r="P9" s="1262"/>
      <c r="Q9" s="1333"/>
      <c r="R9" s="1337"/>
      <c r="S9" s="1338"/>
      <c r="T9" s="1328"/>
      <c r="U9" s="1328"/>
      <c r="V9" s="1328"/>
      <c r="W9" s="1328"/>
      <c r="X9" s="1328"/>
      <c r="Y9" s="1328"/>
      <c r="Z9" s="1328"/>
      <c r="AA9" s="1328"/>
      <c r="AB9" s="192"/>
    </row>
    <row r="10" spans="1:28" s="195" customFormat="1" ht="21.75" customHeight="1" x14ac:dyDescent="0.2">
      <c r="A10" s="1327"/>
      <c r="B10" s="1327"/>
      <c r="C10" s="1328"/>
      <c r="D10" s="1328"/>
      <c r="E10" s="1328"/>
      <c r="F10" s="1328"/>
      <c r="G10" s="1328"/>
      <c r="H10" s="196" t="s">
        <v>18</v>
      </c>
      <c r="I10" s="196" t="s">
        <v>19</v>
      </c>
      <c r="J10" s="1328"/>
      <c r="K10" s="23" t="s">
        <v>10</v>
      </c>
      <c r="L10" s="23" t="s">
        <v>20</v>
      </c>
      <c r="M10" s="23" t="s">
        <v>21</v>
      </c>
      <c r="N10" s="22" t="s">
        <v>22</v>
      </c>
      <c r="O10" s="22" t="s">
        <v>23</v>
      </c>
      <c r="P10" s="22" t="s">
        <v>24</v>
      </c>
      <c r="Q10" s="1334"/>
      <c r="R10" s="1339"/>
      <c r="S10" s="1340"/>
      <c r="T10" s="1328"/>
      <c r="U10" s="1328"/>
      <c r="V10" s="1328"/>
      <c r="W10" s="1328"/>
      <c r="X10" s="1328"/>
      <c r="Y10" s="1328"/>
      <c r="Z10" s="1328"/>
      <c r="AA10" s="1328"/>
      <c r="AB10" s="192"/>
    </row>
    <row r="11" spans="1:28" ht="63" customHeight="1" x14ac:dyDescent="0.2">
      <c r="A11" s="1325" t="s">
        <v>132</v>
      </c>
      <c r="B11" s="947" t="s">
        <v>100</v>
      </c>
      <c r="C11" s="191">
        <v>38</v>
      </c>
      <c r="D11" s="6" t="s">
        <v>341</v>
      </c>
      <c r="E11" s="41" t="s">
        <v>342</v>
      </c>
      <c r="F11" s="6" t="s">
        <v>101</v>
      </c>
      <c r="G11" s="6" t="s">
        <v>29</v>
      </c>
      <c r="H11" s="179">
        <v>0.54</v>
      </c>
      <c r="I11" s="45">
        <v>2018</v>
      </c>
      <c r="J11" s="2">
        <v>0.6</v>
      </c>
      <c r="K11" s="190"/>
      <c r="L11" s="190"/>
      <c r="M11" s="190"/>
      <c r="N11" s="190"/>
      <c r="O11" s="190"/>
      <c r="P11" s="190"/>
      <c r="Q11" s="65"/>
      <c r="R11" s="34">
        <v>91</v>
      </c>
      <c r="S11" s="6" t="s">
        <v>133</v>
      </c>
      <c r="T11" s="7">
        <v>1</v>
      </c>
      <c r="U11" s="2">
        <v>0.25</v>
      </c>
      <c r="V11" s="2">
        <v>0.25</v>
      </c>
      <c r="W11" s="2">
        <v>0.25</v>
      </c>
      <c r="X11" s="2">
        <v>0.25</v>
      </c>
      <c r="Y11" s="6" t="s">
        <v>134</v>
      </c>
      <c r="Z11" s="947" t="s">
        <v>135</v>
      </c>
      <c r="AA11" s="948" t="s">
        <v>136</v>
      </c>
      <c r="AB11" s="8"/>
    </row>
    <row r="12" spans="1:28" ht="92.1" customHeight="1" x14ac:dyDescent="0.2">
      <c r="A12" s="1325"/>
      <c r="B12" s="947"/>
      <c r="C12" s="191">
        <v>39</v>
      </c>
      <c r="D12" s="6" t="s">
        <v>343</v>
      </c>
      <c r="E12" s="41" t="s">
        <v>344</v>
      </c>
      <c r="F12" s="6" t="s">
        <v>102</v>
      </c>
      <c r="G12" s="6" t="s">
        <v>29</v>
      </c>
      <c r="H12" s="7">
        <v>0.45</v>
      </c>
      <c r="I12" s="45">
        <v>2018</v>
      </c>
      <c r="J12" s="7">
        <v>0.5</v>
      </c>
      <c r="K12" s="190"/>
      <c r="L12" s="190"/>
      <c r="M12" s="190"/>
      <c r="N12" s="190"/>
      <c r="O12" s="190"/>
      <c r="P12" s="190"/>
      <c r="Q12" s="65"/>
      <c r="R12" s="34">
        <v>92</v>
      </c>
      <c r="S12" s="33" t="s">
        <v>137</v>
      </c>
      <c r="T12" s="7">
        <v>1</v>
      </c>
      <c r="U12" s="2">
        <v>0.25</v>
      </c>
      <c r="V12" s="2">
        <v>0.25</v>
      </c>
      <c r="W12" s="2">
        <v>0.25</v>
      </c>
      <c r="X12" s="2">
        <v>0.25</v>
      </c>
      <c r="Y12" s="6" t="s">
        <v>138</v>
      </c>
      <c r="Z12" s="947"/>
      <c r="AA12" s="947"/>
      <c r="AB12" s="8"/>
    </row>
    <row r="13" spans="1:28" ht="70.5" customHeight="1" x14ac:dyDescent="0.2">
      <c r="A13" s="1325"/>
      <c r="B13" s="947"/>
      <c r="C13" s="191">
        <v>40</v>
      </c>
      <c r="D13" s="180" t="s">
        <v>349</v>
      </c>
      <c r="E13" s="6" t="s">
        <v>350</v>
      </c>
      <c r="F13" s="6" t="s">
        <v>103</v>
      </c>
      <c r="G13" s="6" t="s">
        <v>86</v>
      </c>
      <c r="H13" s="45">
        <v>1</v>
      </c>
      <c r="I13" s="45">
        <v>2018</v>
      </c>
      <c r="J13" s="45">
        <v>1</v>
      </c>
      <c r="K13" s="190"/>
      <c r="L13" s="190"/>
      <c r="M13" s="190"/>
      <c r="N13" s="190"/>
      <c r="O13" s="190"/>
      <c r="P13" s="190"/>
      <c r="Q13" s="65"/>
      <c r="R13" s="34">
        <v>93</v>
      </c>
      <c r="S13" s="106" t="s">
        <v>139</v>
      </c>
      <c r="T13" s="7">
        <v>1</v>
      </c>
      <c r="U13" s="2">
        <v>1</v>
      </c>
      <c r="V13" s="2" t="s">
        <v>227</v>
      </c>
      <c r="W13" s="2" t="s">
        <v>227</v>
      </c>
      <c r="X13" s="2" t="s">
        <v>227</v>
      </c>
      <c r="Y13" s="6" t="s">
        <v>140</v>
      </c>
      <c r="Z13" s="947"/>
      <c r="AA13" s="947"/>
      <c r="AB13" s="8"/>
    </row>
    <row r="14" spans="1:28" ht="69" customHeight="1" x14ac:dyDescent="0.2">
      <c r="A14" s="1325"/>
      <c r="B14" s="947"/>
      <c r="C14" s="191">
        <v>41</v>
      </c>
      <c r="D14" s="180" t="s">
        <v>348</v>
      </c>
      <c r="E14" s="6" t="s">
        <v>347</v>
      </c>
      <c r="F14" s="6" t="s">
        <v>104</v>
      </c>
      <c r="G14" s="45" t="s">
        <v>29</v>
      </c>
      <c r="H14" s="7">
        <v>0.45</v>
      </c>
      <c r="I14" s="45">
        <v>2018</v>
      </c>
      <c r="J14" s="7">
        <v>0.5</v>
      </c>
      <c r="K14" s="190"/>
      <c r="L14" s="190"/>
      <c r="M14" s="190"/>
      <c r="N14" s="190"/>
      <c r="O14" s="190"/>
      <c r="P14" s="190"/>
      <c r="Q14" s="65"/>
      <c r="R14" s="34">
        <v>94</v>
      </c>
      <c r="S14" s="33" t="s">
        <v>141</v>
      </c>
      <c r="T14" s="7">
        <v>1</v>
      </c>
      <c r="U14" s="2">
        <v>0.25</v>
      </c>
      <c r="V14" s="2">
        <v>0.25</v>
      </c>
      <c r="W14" s="2">
        <v>0.25</v>
      </c>
      <c r="X14" s="2">
        <v>0.25</v>
      </c>
      <c r="Y14" s="6" t="s">
        <v>142</v>
      </c>
      <c r="Z14" s="947"/>
      <c r="AA14" s="947"/>
      <c r="AB14" s="8"/>
    </row>
    <row r="15" spans="1:28" ht="114" customHeight="1" x14ac:dyDescent="0.2">
      <c r="A15" s="1325"/>
      <c r="B15" s="947" t="s">
        <v>26</v>
      </c>
      <c r="C15" s="191">
        <v>42</v>
      </c>
      <c r="D15" s="6" t="s">
        <v>345</v>
      </c>
      <c r="E15" s="41" t="s">
        <v>346</v>
      </c>
      <c r="F15" s="6" t="s">
        <v>105</v>
      </c>
      <c r="G15" s="45" t="s">
        <v>29</v>
      </c>
      <c r="H15" s="7">
        <v>0.35</v>
      </c>
      <c r="I15" s="45">
        <v>2018</v>
      </c>
      <c r="J15" s="7">
        <v>0.4</v>
      </c>
      <c r="K15" s="190"/>
      <c r="L15" s="190"/>
      <c r="M15" s="190"/>
      <c r="N15" s="190"/>
      <c r="O15" s="190"/>
      <c r="P15" s="190"/>
      <c r="Q15" s="65"/>
      <c r="R15" s="34">
        <v>95</v>
      </c>
      <c r="S15" s="33" t="s">
        <v>143</v>
      </c>
      <c r="T15" s="7">
        <v>1</v>
      </c>
      <c r="U15" s="2">
        <v>0.25</v>
      </c>
      <c r="V15" s="2">
        <v>0.25</v>
      </c>
      <c r="W15" s="2">
        <v>0.25</v>
      </c>
      <c r="X15" s="2">
        <v>0.25</v>
      </c>
      <c r="Y15" s="6" t="s">
        <v>144</v>
      </c>
      <c r="Z15" s="947"/>
      <c r="AA15" s="947"/>
      <c r="AB15" s="8"/>
    </row>
    <row r="16" spans="1:28" ht="39" customHeight="1" x14ac:dyDescent="0.2">
      <c r="A16" s="1325"/>
      <c r="B16" s="947" t="s">
        <v>93</v>
      </c>
      <c r="C16" s="1009">
        <v>43</v>
      </c>
      <c r="D16" s="995" t="s">
        <v>106</v>
      </c>
      <c r="E16" s="947" t="s">
        <v>107</v>
      </c>
      <c r="F16" s="947" t="s">
        <v>108</v>
      </c>
      <c r="G16" s="999" t="s">
        <v>29</v>
      </c>
      <c r="H16" s="1008">
        <v>0.9</v>
      </c>
      <c r="I16" s="999">
        <v>2018</v>
      </c>
      <c r="J16" s="1008">
        <v>1</v>
      </c>
      <c r="K16" s="1008"/>
      <c r="L16" s="1008"/>
      <c r="M16" s="1008"/>
      <c r="N16" s="1008"/>
      <c r="O16" s="1008"/>
      <c r="P16" s="1008"/>
      <c r="Q16" s="1090"/>
      <c r="R16" s="66">
        <v>96</v>
      </c>
      <c r="S16" s="181" t="s">
        <v>145</v>
      </c>
      <c r="T16" s="7">
        <v>0.5</v>
      </c>
      <c r="U16" s="202">
        <v>0.125</v>
      </c>
      <c r="V16" s="202">
        <v>0.125</v>
      </c>
      <c r="W16" s="202">
        <v>0.125</v>
      </c>
      <c r="X16" s="202">
        <v>0.125</v>
      </c>
      <c r="Y16" s="180" t="s">
        <v>146</v>
      </c>
      <c r="Z16" s="947" t="s">
        <v>147</v>
      </c>
      <c r="AA16" s="948" t="s">
        <v>148</v>
      </c>
      <c r="AB16" s="14"/>
    </row>
    <row r="17" spans="1:28" ht="29.1" customHeight="1" x14ac:dyDescent="0.2">
      <c r="A17" s="1325"/>
      <c r="B17" s="947"/>
      <c r="C17" s="1011"/>
      <c r="D17" s="995"/>
      <c r="E17" s="947"/>
      <c r="F17" s="947"/>
      <c r="G17" s="999"/>
      <c r="H17" s="1008"/>
      <c r="I17" s="999"/>
      <c r="J17" s="1008"/>
      <c r="K17" s="1008"/>
      <c r="L17" s="1008"/>
      <c r="M17" s="1008"/>
      <c r="N17" s="1008"/>
      <c r="O17" s="1008"/>
      <c r="P17" s="1008"/>
      <c r="Q17" s="1091"/>
      <c r="R17" s="66">
        <v>97</v>
      </c>
      <c r="S17" s="181" t="s">
        <v>149</v>
      </c>
      <c r="T17" s="7">
        <v>0.5</v>
      </c>
      <c r="U17" s="202">
        <v>0.125</v>
      </c>
      <c r="V17" s="202">
        <v>0.125</v>
      </c>
      <c r="W17" s="202">
        <v>0.125</v>
      </c>
      <c r="X17" s="202">
        <v>0.125</v>
      </c>
      <c r="Y17" s="180" t="s">
        <v>185</v>
      </c>
      <c r="Z17" s="947"/>
      <c r="AA17" s="947"/>
      <c r="AB17" s="14"/>
    </row>
    <row r="18" spans="1:28" ht="29.1" customHeight="1" x14ac:dyDescent="0.2">
      <c r="A18" s="1325"/>
      <c r="B18" s="1004" t="s">
        <v>109</v>
      </c>
      <c r="C18" s="1016">
        <v>44</v>
      </c>
      <c r="D18" s="1001" t="s">
        <v>110</v>
      </c>
      <c r="E18" s="1004" t="s">
        <v>111</v>
      </c>
      <c r="F18" s="1004" t="s">
        <v>112</v>
      </c>
      <c r="G18" s="1007" t="s">
        <v>72</v>
      </c>
      <c r="H18" s="980">
        <v>1</v>
      </c>
      <c r="I18" s="1007">
        <v>2018</v>
      </c>
      <c r="J18" s="980">
        <v>1</v>
      </c>
      <c r="K18" s="1363"/>
      <c r="L18" s="1363"/>
      <c r="M18" s="1363"/>
      <c r="N18" s="1363"/>
      <c r="O18" s="1363"/>
      <c r="P18" s="1363"/>
      <c r="Q18" s="1363"/>
      <c r="R18" s="66">
        <v>98</v>
      </c>
      <c r="S18" s="272" t="s">
        <v>150</v>
      </c>
      <c r="T18" s="259">
        <v>0.3</v>
      </c>
      <c r="U18" s="279">
        <v>0.3</v>
      </c>
      <c r="V18" s="279" t="s">
        <v>227</v>
      </c>
      <c r="W18" s="281" t="s">
        <v>227</v>
      </c>
      <c r="X18" s="281" t="s">
        <v>227</v>
      </c>
      <c r="Y18" s="257"/>
      <c r="Z18" s="257"/>
      <c r="AA18" s="257"/>
      <c r="AB18" s="14"/>
    </row>
    <row r="19" spans="1:28" ht="29.1" customHeight="1" x14ac:dyDescent="0.2">
      <c r="A19" s="1325"/>
      <c r="B19" s="1005"/>
      <c r="C19" s="1017"/>
      <c r="D19" s="1002"/>
      <c r="E19" s="1005"/>
      <c r="F19" s="1005"/>
      <c r="G19" s="983"/>
      <c r="H19" s="981"/>
      <c r="I19" s="983"/>
      <c r="J19" s="981"/>
      <c r="K19" s="1364"/>
      <c r="L19" s="1364"/>
      <c r="M19" s="1364"/>
      <c r="N19" s="1364"/>
      <c r="O19" s="1364"/>
      <c r="P19" s="1364"/>
      <c r="Q19" s="1364"/>
      <c r="R19" s="66">
        <v>99</v>
      </c>
      <c r="S19" s="273" t="s">
        <v>457</v>
      </c>
      <c r="T19" s="259">
        <v>0.3</v>
      </c>
      <c r="U19" s="279" t="s">
        <v>227</v>
      </c>
      <c r="V19" s="279">
        <v>0.3</v>
      </c>
      <c r="W19" s="281" t="s">
        <v>227</v>
      </c>
      <c r="X19" s="281" t="s">
        <v>227</v>
      </c>
      <c r="Y19" s="257"/>
      <c r="Z19" s="257"/>
      <c r="AA19" s="257"/>
      <c r="AB19" s="14"/>
    </row>
    <row r="20" spans="1:28" s="17" customFormat="1" ht="36" x14ac:dyDescent="0.2">
      <c r="A20" s="1325"/>
      <c r="B20" s="1005"/>
      <c r="C20" s="1018"/>
      <c r="D20" s="1003"/>
      <c r="E20" s="1006"/>
      <c r="F20" s="1006"/>
      <c r="G20" s="984"/>
      <c r="H20" s="982"/>
      <c r="I20" s="984"/>
      <c r="J20" s="982"/>
      <c r="K20" s="1365"/>
      <c r="L20" s="1365"/>
      <c r="M20" s="1365"/>
      <c r="N20" s="1365"/>
      <c r="O20" s="1365"/>
      <c r="P20" s="1365"/>
      <c r="Q20" s="1365"/>
      <c r="R20" s="66">
        <v>100</v>
      </c>
      <c r="S20" s="274" t="s">
        <v>458</v>
      </c>
      <c r="T20" s="182">
        <v>0.4</v>
      </c>
      <c r="U20" s="281" t="s">
        <v>227</v>
      </c>
      <c r="V20" s="281" t="s">
        <v>227</v>
      </c>
      <c r="W20" s="279">
        <v>0.2</v>
      </c>
      <c r="X20" s="279">
        <v>0.2</v>
      </c>
      <c r="Y20" s="183" t="s">
        <v>151</v>
      </c>
      <c r="Z20" s="145" t="s">
        <v>152</v>
      </c>
      <c r="AA20" s="948" t="s">
        <v>153</v>
      </c>
      <c r="AB20" s="16"/>
    </row>
    <row r="21" spans="1:28" ht="22.5" x14ac:dyDescent="0.2">
      <c r="A21" s="1325"/>
      <c r="B21" s="1005"/>
      <c r="C21" s="1016">
        <v>45</v>
      </c>
      <c r="D21" s="995" t="s">
        <v>351</v>
      </c>
      <c r="E21" s="947" t="s">
        <v>113</v>
      </c>
      <c r="F21" s="947" t="s">
        <v>114</v>
      </c>
      <c r="G21" s="999" t="s">
        <v>72</v>
      </c>
      <c r="H21" s="1000">
        <v>1</v>
      </c>
      <c r="I21" s="999">
        <v>2018</v>
      </c>
      <c r="J21" s="1000">
        <v>1</v>
      </c>
      <c r="K21" s="1000"/>
      <c r="L21" s="1000"/>
      <c r="M21" s="1000"/>
      <c r="N21" s="1000"/>
      <c r="O21" s="1000"/>
      <c r="P21" s="1000"/>
      <c r="Q21" s="1366"/>
      <c r="R21" s="66">
        <v>101</v>
      </c>
      <c r="S21" s="275" t="s">
        <v>154</v>
      </c>
      <c r="T21" s="184">
        <v>0.25</v>
      </c>
      <c r="U21" s="279">
        <v>0.25</v>
      </c>
      <c r="V21" s="281" t="s">
        <v>227</v>
      </c>
      <c r="W21" s="281" t="s">
        <v>227</v>
      </c>
      <c r="X21" s="281" t="s">
        <v>227</v>
      </c>
      <c r="Y21" s="106" t="s">
        <v>155</v>
      </c>
      <c r="Z21" s="947" t="s">
        <v>152</v>
      </c>
      <c r="AA21" s="947"/>
      <c r="AB21" s="8"/>
    </row>
    <row r="22" spans="1:28" ht="22.5" x14ac:dyDescent="0.2">
      <c r="A22" s="1325"/>
      <c r="B22" s="1005"/>
      <c r="C22" s="1017"/>
      <c r="D22" s="995"/>
      <c r="E22" s="947"/>
      <c r="F22" s="947"/>
      <c r="G22" s="999"/>
      <c r="H22" s="1000"/>
      <c r="I22" s="999"/>
      <c r="J22" s="1000"/>
      <c r="K22" s="1000"/>
      <c r="L22" s="1000"/>
      <c r="M22" s="1000"/>
      <c r="N22" s="1000"/>
      <c r="O22" s="1000"/>
      <c r="P22" s="1000"/>
      <c r="Q22" s="1366"/>
      <c r="R22" s="66">
        <v>102</v>
      </c>
      <c r="S22" s="276" t="s">
        <v>459</v>
      </c>
      <c r="T22" s="258">
        <v>0.25</v>
      </c>
      <c r="U22" s="279" t="s">
        <v>227</v>
      </c>
      <c r="V22" s="279">
        <v>8.3299999999999999E-2</v>
      </c>
      <c r="W22" s="279">
        <v>8.3000000000000004E-2</v>
      </c>
      <c r="X22" s="279">
        <v>8.3000000000000004E-2</v>
      </c>
      <c r="Y22" s="106"/>
      <c r="Z22" s="947"/>
      <c r="AA22" s="947"/>
      <c r="AB22" s="8"/>
    </row>
    <row r="23" spans="1:28" ht="22.5" x14ac:dyDescent="0.2">
      <c r="A23" s="1325"/>
      <c r="B23" s="1005"/>
      <c r="C23" s="1017"/>
      <c r="D23" s="995"/>
      <c r="E23" s="947"/>
      <c r="F23" s="947"/>
      <c r="G23" s="999"/>
      <c r="H23" s="1000"/>
      <c r="I23" s="999"/>
      <c r="J23" s="1000"/>
      <c r="K23" s="1000"/>
      <c r="L23" s="1000"/>
      <c r="M23" s="1000"/>
      <c r="N23" s="1000"/>
      <c r="O23" s="1000"/>
      <c r="P23" s="1000"/>
      <c r="Q23" s="1366"/>
      <c r="R23" s="66">
        <v>103</v>
      </c>
      <c r="S23" s="277" t="s">
        <v>156</v>
      </c>
      <c r="T23" s="258">
        <v>0.25</v>
      </c>
      <c r="U23" s="280">
        <v>0.25</v>
      </c>
      <c r="V23" s="281" t="s">
        <v>227</v>
      </c>
      <c r="W23" s="281" t="s">
        <v>227</v>
      </c>
      <c r="X23" s="281" t="s">
        <v>227</v>
      </c>
      <c r="Y23" s="106"/>
      <c r="Z23" s="947"/>
      <c r="AA23" s="947"/>
      <c r="AB23" s="8"/>
    </row>
    <row r="24" spans="1:28" x14ac:dyDescent="0.2">
      <c r="A24" s="1325"/>
      <c r="B24" s="1005"/>
      <c r="C24" s="1018"/>
      <c r="D24" s="995"/>
      <c r="E24" s="947"/>
      <c r="F24" s="947"/>
      <c r="G24" s="999"/>
      <c r="H24" s="999"/>
      <c r="I24" s="999"/>
      <c r="J24" s="1000"/>
      <c r="K24" s="1000"/>
      <c r="L24" s="1000"/>
      <c r="M24" s="1000"/>
      <c r="N24" s="1000"/>
      <c r="O24" s="1000"/>
      <c r="P24" s="1000"/>
      <c r="Q24" s="1366"/>
      <c r="R24" s="66">
        <v>104</v>
      </c>
      <c r="S24" s="276" t="s">
        <v>460</v>
      </c>
      <c r="T24" s="184">
        <v>0.25</v>
      </c>
      <c r="U24" s="279" t="s">
        <v>227</v>
      </c>
      <c r="V24" s="279">
        <v>8.3299999999999999E-2</v>
      </c>
      <c r="W24" s="279">
        <v>8.3000000000000004E-2</v>
      </c>
      <c r="X24" s="279">
        <v>8.3000000000000004E-2</v>
      </c>
      <c r="Y24" s="106" t="s">
        <v>157</v>
      </c>
      <c r="Z24" s="947"/>
      <c r="AA24" s="947"/>
      <c r="AB24" s="8"/>
    </row>
    <row r="25" spans="1:28" ht="22.5" customHeight="1" x14ac:dyDescent="0.2">
      <c r="A25" s="1325"/>
      <c r="B25" s="1005"/>
      <c r="C25" s="1016">
        <v>46</v>
      </c>
      <c r="D25" s="995" t="s">
        <v>115</v>
      </c>
      <c r="E25" s="947" t="s">
        <v>116</v>
      </c>
      <c r="F25" s="947" t="s">
        <v>117</v>
      </c>
      <c r="G25" s="999" t="s">
        <v>72</v>
      </c>
      <c r="H25" s="945">
        <v>1</v>
      </c>
      <c r="I25" s="999">
        <v>2018</v>
      </c>
      <c r="J25" s="1000">
        <v>1</v>
      </c>
      <c r="K25" s="1000"/>
      <c r="L25" s="1000"/>
      <c r="M25" s="1000"/>
      <c r="N25" s="1000"/>
      <c r="O25" s="1000"/>
      <c r="P25" s="1000"/>
      <c r="Q25" s="1366"/>
      <c r="R25" s="66">
        <v>105</v>
      </c>
      <c r="S25" s="277" t="s">
        <v>158</v>
      </c>
      <c r="T25" s="258">
        <v>0.25</v>
      </c>
      <c r="U25" s="279">
        <v>0.25</v>
      </c>
      <c r="V25" s="281" t="s">
        <v>227</v>
      </c>
      <c r="W25" s="281" t="s">
        <v>227</v>
      </c>
      <c r="X25" s="281" t="s">
        <v>227</v>
      </c>
      <c r="Y25" s="145" t="s">
        <v>159</v>
      </c>
      <c r="Z25" s="947" t="s">
        <v>152</v>
      </c>
      <c r="AA25" s="947"/>
      <c r="AB25" s="8"/>
    </row>
    <row r="26" spans="1:28" ht="22.5" customHeight="1" x14ac:dyDescent="0.2">
      <c r="A26" s="1325"/>
      <c r="B26" s="1005"/>
      <c r="C26" s="1017"/>
      <c r="D26" s="995"/>
      <c r="E26" s="947"/>
      <c r="F26" s="947"/>
      <c r="G26" s="999"/>
      <c r="H26" s="945"/>
      <c r="I26" s="999"/>
      <c r="J26" s="1000"/>
      <c r="K26" s="1000"/>
      <c r="L26" s="1000"/>
      <c r="M26" s="1000"/>
      <c r="N26" s="1000"/>
      <c r="O26" s="1000"/>
      <c r="P26" s="1000"/>
      <c r="Q26" s="1366"/>
      <c r="R26" s="66">
        <v>106</v>
      </c>
      <c r="S26" s="278" t="s">
        <v>461</v>
      </c>
      <c r="T26" s="258">
        <v>0.25</v>
      </c>
      <c r="U26" s="279" t="s">
        <v>227</v>
      </c>
      <c r="V26" s="279">
        <v>8.3299999999999999E-2</v>
      </c>
      <c r="W26" s="279">
        <v>8.3000000000000004E-2</v>
      </c>
      <c r="X26" s="279">
        <v>8.3000000000000004E-2</v>
      </c>
      <c r="Y26" s="145"/>
      <c r="Z26" s="947"/>
      <c r="AA26" s="947"/>
      <c r="AB26" s="8"/>
    </row>
    <row r="27" spans="1:28" ht="22.5" customHeight="1" x14ac:dyDescent="0.2">
      <c r="A27" s="1325"/>
      <c r="B27" s="1005"/>
      <c r="C27" s="1017"/>
      <c r="D27" s="995"/>
      <c r="E27" s="947"/>
      <c r="F27" s="947"/>
      <c r="G27" s="999"/>
      <c r="H27" s="945"/>
      <c r="I27" s="999"/>
      <c r="J27" s="1000"/>
      <c r="K27" s="1000"/>
      <c r="L27" s="1000"/>
      <c r="M27" s="1000"/>
      <c r="N27" s="1000"/>
      <c r="O27" s="1000"/>
      <c r="P27" s="1000"/>
      <c r="Q27" s="1366"/>
      <c r="R27" s="66">
        <v>107</v>
      </c>
      <c r="S27" s="278" t="s">
        <v>462</v>
      </c>
      <c r="T27" s="258">
        <v>0.25</v>
      </c>
      <c r="U27" s="280">
        <v>0.25</v>
      </c>
      <c r="V27" s="281" t="s">
        <v>227</v>
      </c>
      <c r="W27" s="281" t="s">
        <v>227</v>
      </c>
      <c r="X27" s="281" t="s">
        <v>227</v>
      </c>
      <c r="Y27" s="145"/>
      <c r="Z27" s="947"/>
      <c r="AA27" s="947"/>
      <c r="AB27" s="8"/>
    </row>
    <row r="28" spans="1:28" x14ac:dyDescent="0.2">
      <c r="A28" s="1325"/>
      <c r="B28" s="1005"/>
      <c r="C28" s="1018"/>
      <c r="D28" s="995"/>
      <c r="E28" s="947"/>
      <c r="F28" s="947"/>
      <c r="G28" s="999"/>
      <c r="H28" s="945"/>
      <c r="I28" s="999"/>
      <c r="J28" s="1000"/>
      <c r="K28" s="1000"/>
      <c r="L28" s="1000"/>
      <c r="M28" s="1000"/>
      <c r="N28" s="1000"/>
      <c r="O28" s="1000"/>
      <c r="P28" s="1000"/>
      <c r="Q28" s="1366"/>
      <c r="R28" s="66">
        <v>108</v>
      </c>
      <c r="S28" s="278" t="s">
        <v>463</v>
      </c>
      <c r="T28" s="258">
        <v>0.25</v>
      </c>
      <c r="U28" s="279" t="s">
        <v>227</v>
      </c>
      <c r="V28" s="279">
        <v>8.3299999999999999E-2</v>
      </c>
      <c r="W28" s="279">
        <v>8.3000000000000004E-2</v>
      </c>
      <c r="X28" s="279">
        <v>8.3000000000000004E-2</v>
      </c>
      <c r="Y28" s="145" t="s">
        <v>160</v>
      </c>
      <c r="Z28" s="947"/>
      <c r="AA28" s="947"/>
      <c r="AB28" s="8"/>
    </row>
    <row r="29" spans="1:28" ht="22.5" customHeight="1" x14ac:dyDescent="0.2">
      <c r="A29" s="1325"/>
      <c r="B29" s="1005"/>
      <c r="C29" s="1016">
        <v>47</v>
      </c>
      <c r="D29" s="995" t="s">
        <v>210</v>
      </c>
      <c r="E29" s="947" t="s">
        <v>118</v>
      </c>
      <c r="F29" s="947" t="s">
        <v>119</v>
      </c>
      <c r="G29" s="947" t="s">
        <v>29</v>
      </c>
      <c r="H29" s="946">
        <v>0.95</v>
      </c>
      <c r="I29" s="947">
        <v>2018</v>
      </c>
      <c r="J29" s="946">
        <v>1</v>
      </c>
      <c r="K29" s="946"/>
      <c r="L29" s="946"/>
      <c r="M29" s="946"/>
      <c r="N29" s="946"/>
      <c r="O29" s="946"/>
      <c r="P29" s="946"/>
      <c r="Q29" s="1366"/>
      <c r="R29" s="66">
        <v>109</v>
      </c>
      <c r="S29" s="278" t="s">
        <v>161</v>
      </c>
      <c r="T29" s="184">
        <v>0.1</v>
      </c>
      <c r="U29" s="280">
        <v>0.1</v>
      </c>
      <c r="V29" s="281" t="s">
        <v>227</v>
      </c>
      <c r="W29" s="281" t="s">
        <v>227</v>
      </c>
      <c r="X29" s="281" t="s">
        <v>227</v>
      </c>
      <c r="Y29" s="145" t="s">
        <v>162</v>
      </c>
      <c r="Z29" s="947" t="s">
        <v>152</v>
      </c>
      <c r="AA29" s="947"/>
      <c r="AB29" s="8"/>
    </row>
    <row r="30" spans="1:28" ht="22.5" customHeight="1" x14ac:dyDescent="0.2">
      <c r="A30" s="1325"/>
      <c r="B30" s="1005"/>
      <c r="C30" s="1017"/>
      <c r="D30" s="995"/>
      <c r="E30" s="947"/>
      <c r="F30" s="947"/>
      <c r="G30" s="947"/>
      <c r="H30" s="946"/>
      <c r="I30" s="947"/>
      <c r="J30" s="946"/>
      <c r="K30" s="946"/>
      <c r="L30" s="946"/>
      <c r="M30" s="946"/>
      <c r="N30" s="946"/>
      <c r="O30" s="946"/>
      <c r="P30" s="946"/>
      <c r="Q30" s="1366"/>
      <c r="R30" s="66">
        <v>110</v>
      </c>
      <c r="S30" s="278" t="s">
        <v>162</v>
      </c>
      <c r="T30" s="258">
        <v>0.2</v>
      </c>
      <c r="U30" s="280" t="s">
        <v>227</v>
      </c>
      <c r="V30" s="280">
        <v>6.6000000000000003E-2</v>
      </c>
      <c r="W30" s="280">
        <v>6.6000000000000003E-2</v>
      </c>
      <c r="X30" s="280">
        <v>6.6000000000000003E-2</v>
      </c>
      <c r="Y30" s="145"/>
      <c r="Z30" s="947"/>
      <c r="AA30" s="947"/>
      <c r="AB30" s="8"/>
    </row>
    <row r="31" spans="1:28" ht="22.5" customHeight="1" x14ac:dyDescent="0.2">
      <c r="A31" s="1325"/>
      <c r="B31" s="1005"/>
      <c r="C31" s="1017"/>
      <c r="D31" s="995"/>
      <c r="E31" s="947"/>
      <c r="F31" s="947"/>
      <c r="G31" s="947"/>
      <c r="H31" s="946"/>
      <c r="I31" s="947"/>
      <c r="J31" s="946"/>
      <c r="K31" s="946"/>
      <c r="L31" s="946"/>
      <c r="M31" s="946"/>
      <c r="N31" s="946"/>
      <c r="O31" s="946"/>
      <c r="P31" s="946"/>
      <c r="Q31" s="1366"/>
      <c r="R31" s="66">
        <v>111</v>
      </c>
      <c r="S31" s="278" t="s">
        <v>163</v>
      </c>
      <c r="T31" s="258">
        <v>0.2</v>
      </c>
      <c r="U31" s="280">
        <v>0.2</v>
      </c>
      <c r="V31" s="281" t="s">
        <v>227</v>
      </c>
      <c r="W31" s="281" t="s">
        <v>227</v>
      </c>
      <c r="X31" s="281" t="s">
        <v>227</v>
      </c>
      <c r="Y31" s="145"/>
      <c r="Z31" s="947"/>
      <c r="AA31" s="947"/>
      <c r="AB31" s="8"/>
    </row>
    <row r="32" spans="1:28" ht="22.5" customHeight="1" x14ac:dyDescent="0.2">
      <c r="A32" s="1325"/>
      <c r="B32" s="1005"/>
      <c r="C32" s="1017"/>
      <c r="D32" s="995"/>
      <c r="E32" s="947"/>
      <c r="F32" s="947"/>
      <c r="G32" s="947"/>
      <c r="H32" s="946"/>
      <c r="I32" s="947"/>
      <c r="J32" s="946"/>
      <c r="K32" s="946"/>
      <c r="L32" s="946"/>
      <c r="M32" s="946"/>
      <c r="N32" s="946"/>
      <c r="O32" s="946"/>
      <c r="P32" s="946"/>
      <c r="Q32" s="1366"/>
      <c r="R32" s="66">
        <v>112</v>
      </c>
      <c r="S32" s="278" t="s">
        <v>162</v>
      </c>
      <c r="T32" s="258">
        <v>0.1</v>
      </c>
      <c r="U32" s="280" t="s">
        <v>227</v>
      </c>
      <c r="V32" s="280">
        <v>0.03</v>
      </c>
      <c r="W32" s="280">
        <v>0.03</v>
      </c>
      <c r="X32" s="280">
        <v>0.03</v>
      </c>
      <c r="Y32" s="145"/>
      <c r="Z32" s="947"/>
      <c r="AA32" s="947"/>
      <c r="AB32" s="8"/>
    </row>
    <row r="33" spans="1:28" ht="22.5" x14ac:dyDescent="0.2">
      <c r="A33" s="1325"/>
      <c r="B33" s="1005"/>
      <c r="C33" s="1017"/>
      <c r="D33" s="995"/>
      <c r="E33" s="947"/>
      <c r="F33" s="947"/>
      <c r="G33" s="947"/>
      <c r="H33" s="947"/>
      <c r="I33" s="947"/>
      <c r="J33" s="947"/>
      <c r="K33" s="946"/>
      <c r="L33" s="946"/>
      <c r="M33" s="946"/>
      <c r="N33" s="946"/>
      <c r="O33" s="946"/>
      <c r="P33" s="946"/>
      <c r="Q33" s="1366"/>
      <c r="R33" s="66">
        <v>113</v>
      </c>
      <c r="S33" s="272" t="s">
        <v>164</v>
      </c>
      <c r="T33" s="184">
        <v>0.2</v>
      </c>
      <c r="U33" s="280">
        <v>0.2</v>
      </c>
      <c r="V33" s="282" t="s">
        <v>227</v>
      </c>
      <c r="W33" s="283" t="s">
        <v>227</v>
      </c>
      <c r="X33" s="283" t="s">
        <v>227</v>
      </c>
      <c r="Y33" s="145" t="s">
        <v>162</v>
      </c>
      <c r="Z33" s="947"/>
      <c r="AA33" s="947"/>
      <c r="AB33" s="8"/>
    </row>
    <row r="34" spans="1:28" ht="24" x14ac:dyDescent="0.2">
      <c r="A34" s="1325"/>
      <c r="B34" s="1005"/>
      <c r="C34" s="1018"/>
      <c r="D34" s="995"/>
      <c r="E34" s="947"/>
      <c r="F34" s="947"/>
      <c r="G34" s="947"/>
      <c r="H34" s="947"/>
      <c r="I34" s="947"/>
      <c r="J34" s="947"/>
      <c r="K34" s="946"/>
      <c r="L34" s="946"/>
      <c r="M34" s="946"/>
      <c r="N34" s="946"/>
      <c r="O34" s="946"/>
      <c r="P34" s="946"/>
      <c r="Q34" s="1366"/>
      <c r="R34" s="66">
        <v>114</v>
      </c>
      <c r="S34" s="278" t="s">
        <v>464</v>
      </c>
      <c r="T34" s="184">
        <v>0.2</v>
      </c>
      <c r="U34" s="280" t="s">
        <v>227</v>
      </c>
      <c r="V34" s="280">
        <v>6.6000000000000003E-2</v>
      </c>
      <c r="W34" s="280">
        <v>6.6000000000000003E-2</v>
      </c>
      <c r="X34" s="280">
        <v>6.6000000000000003E-2</v>
      </c>
      <c r="Y34" s="145" t="s">
        <v>165</v>
      </c>
      <c r="Z34" s="947"/>
      <c r="AA34" s="947"/>
      <c r="AB34" s="8"/>
    </row>
    <row r="35" spans="1:28" ht="22.5" customHeight="1" x14ac:dyDescent="0.2">
      <c r="A35" s="1325"/>
      <c r="B35" s="1005"/>
      <c r="C35" s="1016">
        <v>48</v>
      </c>
      <c r="D35" s="995" t="s">
        <v>211</v>
      </c>
      <c r="E35" s="947" t="s">
        <v>120</v>
      </c>
      <c r="F35" s="947" t="s">
        <v>121</v>
      </c>
      <c r="G35" s="999" t="s">
        <v>72</v>
      </c>
      <c r="H35" s="945">
        <v>1</v>
      </c>
      <c r="I35" s="999">
        <v>2018</v>
      </c>
      <c r="J35" s="945">
        <v>1</v>
      </c>
      <c r="K35" s="945"/>
      <c r="L35" s="945"/>
      <c r="M35" s="945"/>
      <c r="N35" s="945"/>
      <c r="O35" s="945"/>
      <c r="P35" s="945"/>
      <c r="Q35" s="1366"/>
      <c r="R35" s="66">
        <v>115</v>
      </c>
      <c r="S35" s="278" t="s">
        <v>166</v>
      </c>
      <c r="T35" s="184">
        <v>0.25</v>
      </c>
      <c r="U35" s="280">
        <v>0.25</v>
      </c>
      <c r="V35" s="282" t="s">
        <v>227</v>
      </c>
      <c r="W35" s="283" t="s">
        <v>227</v>
      </c>
      <c r="X35" s="283" t="s">
        <v>227</v>
      </c>
      <c r="Y35" s="145" t="s">
        <v>167</v>
      </c>
      <c r="Z35" s="947" t="s">
        <v>152</v>
      </c>
      <c r="AA35" s="947"/>
      <c r="AB35" s="8"/>
    </row>
    <row r="36" spans="1:28" ht="22.5" customHeight="1" x14ac:dyDescent="0.2">
      <c r="A36" s="1325"/>
      <c r="B36" s="1005"/>
      <c r="C36" s="1017"/>
      <c r="D36" s="995"/>
      <c r="E36" s="947"/>
      <c r="F36" s="947"/>
      <c r="G36" s="999"/>
      <c r="H36" s="945"/>
      <c r="I36" s="999"/>
      <c r="J36" s="945"/>
      <c r="K36" s="945"/>
      <c r="L36" s="945"/>
      <c r="M36" s="945"/>
      <c r="N36" s="945"/>
      <c r="O36" s="945"/>
      <c r="P36" s="945"/>
      <c r="Q36" s="1366"/>
      <c r="R36" s="66">
        <v>116</v>
      </c>
      <c r="S36" s="278" t="s">
        <v>167</v>
      </c>
      <c r="T36" s="258">
        <v>0.25</v>
      </c>
      <c r="U36" s="279" t="s">
        <v>227</v>
      </c>
      <c r="V36" s="279">
        <v>8.3299999999999999E-2</v>
      </c>
      <c r="W36" s="279">
        <v>8.3000000000000004E-2</v>
      </c>
      <c r="X36" s="279">
        <v>8.3000000000000004E-2</v>
      </c>
      <c r="Y36" s="145"/>
      <c r="Z36" s="947"/>
      <c r="AA36" s="947"/>
      <c r="AB36" s="8"/>
    </row>
    <row r="37" spans="1:28" ht="22.5" customHeight="1" x14ac:dyDescent="0.2">
      <c r="A37" s="1325"/>
      <c r="B37" s="1005"/>
      <c r="C37" s="1017"/>
      <c r="D37" s="995"/>
      <c r="E37" s="947"/>
      <c r="F37" s="947"/>
      <c r="G37" s="999"/>
      <c r="H37" s="945"/>
      <c r="I37" s="999"/>
      <c r="J37" s="945"/>
      <c r="K37" s="945"/>
      <c r="L37" s="945"/>
      <c r="M37" s="945"/>
      <c r="N37" s="945"/>
      <c r="O37" s="945"/>
      <c r="P37" s="945"/>
      <c r="Q37" s="1366"/>
      <c r="R37" s="66">
        <v>117</v>
      </c>
      <c r="S37" s="278" t="s">
        <v>168</v>
      </c>
      <c r="T37" s="258">
        <v>0.25</v>
      </c>
      <c r="U37" s="280">
        <v>0.25</v>
      </c>
      <c r="V37" s="282" t="s">
        <v>227</v>
      </c>
      <c r="W37" s="283" t="s">
        <v>227</v>
      </c>
      <c r="X37" s="283" t="s">
        <v>227</v>
      </c>
      <c r="Y37" s="145"/>
      <c r="Z37" s="947"/>
      <c r="AA37" s="947"/>
      <c r="AB37" s="8"/>
    </row>
    <row r="38" spans="1:28" x14ac:dyDescent="0.2">
      <c r="A38" s="1325"/>
      <c r="B38" s="1005"/>
      <c r="C38" s="1018"/>
      <c r="D38" s="995"/>
      <c r="E38" s="947"/>
      <c r="F38" s="947"/>
      <c r="G38" s="999"/>
      <c r="H38" s="945"/>
      <c r="I38" s="999"/>
      <c r="J38" s="945"/>
      <c r="K38" s="945"/>
      <c r="L38" s="945"/>
      <c r="M38" s="945"/>
      <c r="N38" s="945"/>
      <c r="O38" s="945"/>
      <c r="P38" s="945"/>
      <c r="Q38" s="1366"/>
      <c r="R38" s="66">
        <v>118</v>
      </c>
      <c r="S38" s="278" t="s">
        <v>463</v>
      </c>
      <c r="T38" s="184">
        <v>0.25</v>
      </c>
      <c r="U38" s="279" t="s">
        <v>227</v>
      </c>
      <c r="V38" s="279">
        <v>8.3299999999999999E-2</v>
      </c>
      <c r="W38" s="279">
        <v>8.3000000000000004E-2</v>
      </c>
      <c r="X38" s="279">
        <v>8.3000000000000004E-2</v>
      </c>
      <c r="Y38" s="145" t="s">
        <v>186</v>
      </c>
      <c r="Z38" s="947"/>
      <c r="AA38" s="947"/>
      <c r="AB38" s="8"/>
    </row>
    <row r="39" spans="1:28" ht="82.5" customHeight="1" x14ac:dyDescent="0.2">
      <c r="A39" s="1325"/>
      <c r="B39" s="1006"/>
      <c r="C39" s="72">
        <v>49</v>
      </c>
      <c r="D39" s="203" t="s">
        <v>352</v>
      </c>
      <c r="E39" s="204" t="s">
        <v>353</v>
      </c>
      <c r="F39" s="204" t="s">
        <v>354</v>
      </c>
      <c r="G39" s="205" t="s">
        <v>29</v>
      </c>
      <c r="H39" s="185">
        <v>1</v>
      </c>
      <c r="I39" s="180">
        <v>2018</v>
      </c>
      <c r="J39" s="184">
        <v>1</v>
      </c>
      <c r="K39" s="184"/>
      <c r="L39" s="184"/>
      <c r="M39" s="184"/>
      <c r="N39" s="184"/>
      <c r="O39" s="184"/>
      <c r="P39" s="184"/>
      <c r="Q39" s="2"/>
      <c r="R39" s="66">
        <v>119</v>
      </c>
      <c r="S39" s="162" t="s">
        <v>355</v>
      </c>
      <c r="T39" s="186">
        <v>1</v>
      </c>
      <c r="U39" s="184">
        <v>0.25</v>
      </c>
      <c r="V39" s="184">
        <v>0.25</v>
      </c>
      <c r="W39" s="184">
        <v>0.25</v>
      </c>
      <c r="X39" s="184">
        <v>0.25</v>
      </c>
      <c r="Y39" s="40" t="s">
        <v>169</v>
      </c>
      <c r="Z39" s="180" t="s">
        <v>94</v>
      </c>
      <c r="AA39" s="70" t="s">
        <v>95</v>
      </c>
      <c r="AB39" s="8" t="s">
        <v>189</v>
      </c>
    </row>
    <row r="40" spans="1:28" ht="35.1" customHeight="1" x14ac:dyDescent="0.2">
      <c r="A40" s="1325"/>
      <c r="B40" s="947" t="s">
        <v>26</v>
      </c>
      <c r="C40" s="1009">
        <v>50</v>
      </c>
      <c r="D40" s="1012" t="s">
        <v>356</v>
      </c>
      <c r="E40" s="1014" t="s">
        <v>357</v>
      </c>
      <c r="F40" s="1014" t="s">
        <v>358</v>
      </c>
      <c r="G40" s="996" t="s">
        <v>29</v>
      </c>
      <c r="H40" s="949">
        <v>1</v>
      </c>
      <c r="I40" s="996">
        <v>2018</v>
      </c>
      <c r="J40" s="949">
        <v>1</v>
      </c>
      <c r="K40" s="967"/>
      <c r="L40" s="967"/>
      <c r="M40" s="967"/>
      <c r="N40" s="967"/>
      <c r="O40" s="967"/>
      <c r="P40" s="967"/>
      <c r="Q40" s="967"/>
      <c r="R40" s="197">
        <v>120</v>
      </c>
      <c r="S40" s="209" t="s">
        <v>368</v>
      </c>
      <c r="T40" s="210">
        <v>20</v>
      </c>
      <c r="U40" s="167">
        <v>20</v>
      </c>
      <c r="V40" s="167" t="s">
        <v>227</v>
      </c>
      <c r="W40" s="167" t="s">
        <v>227</v>
      </c>
      <c r="X40" s="167" t="s">
        <v>227</v>
      </c>
      <c r="Y40" s="46" t="s">
        <v>170</v>
      </c>
      <c r="Z40" s="6" t="s">
        <v>171</v>
      </c>
      <c r="AA40" s="188" t="s">
        <v>172</v>
      </c>
      <c r="AB40" s="8" t="s">
        <v>189</v>
      </c>
    </row>
    <row r="41" spans="1:28" ht="35.1" customHeight="1" x14ac:dyDescent="0.2">
      <c r="A41" s="1325"/>
      <c r="B41" s="947"/>
      <c r="C41" s="1010"/>
      <c r="D41" s="1013"/>
      <c r="E41" s="950"/>
      <c r="F41" s="950"/>
      <c r="G41" s="961"/>
      <c r="H41" s="961"/>
      <c r="I41" s="961"/>
      <c r="J41" s="961"/>
      <c r="K41" s="993"/>
      <c r="L41" s="993"/>
      <c r="M41" s="993"/>
      <c r="N41" s="993"/>
      <c r="O41" s="993"/>
      <c r="P41" s="993"/>
      <c r="Q41" s="993"/>
      <c r="R41" s="197">
        <v>121</v>
      </c>
      <c r="S41" s="209" t="s">
        <v>369</v>
      </c>
      <c r="T41" s="210">
        <v>40</v>
      </c>
      <c r="U41" s="167">
        <v>10</v>
      </c>
      <c r="V41" s="167">
        <v>10</v>
      </c>
      <c r="W41" s="167">
        <v>10</v>
      </c>
      <c r="X41" s="167">
        <v>10</v>
      </c>
      <c r="Y41" s="46" t="s">
        <v>173</v>
      </c>
      <c r="Z41" s="6" t="s">
        <v>174</v>
      </c>
      <c r="AA41" s="188" t="s">
        <v>172</v>
      </c>
      <c r="AB41" s="8" t="s">
        <v>189</v>
      </c>
    </row>
    <row r="42" spans="1:28" ht="35.1" customHeight="1" x14ac:dyDescent="0.2">
      <c r="A42" s="1325"/>
      <c r="B42" s="947"/>
      <c r="C42" s="1011"/>
      <c r="D42" s="1015"/>
      <c r="E42" s="951"/>
      <c r="F42" s="951"/>
      <c r="G42" s="962"/>
      <c r="H42" s="962"/>
      <c r="I42" s="962"/>
      <c r="J42" s="962"/>
      <c r="K42" s="994"/>
      <c r="L42" s="994"/>
      <c r="M42" s="994"/>
      <c r="N42" s="994"/>
      <c r="O42" s="994"/>
      <c r="P42" s="994"/>
      <c r="Q42" s="994"/>
      <c r="R42" s="197">
        <v>122</v>
      </c>
      <c r="S42" s="209" t="s">
        <v>370</v>
      </c>
      <c r="T42" s="210">
        <v>40</v>
      </c>
      <c r="U42" s="167">
        <v>10</v>
      </c>
      <c r="V42" s="167">
        <v>10</v>
      </c>
      <c r="W42" s="167">
        <v>10</v>
      </c>
      <c r="X42" s="167">
        <v>10</v>
      </c>
      <c r="Y42" s="46" t="s">
        <v>175</v>
      </c>
      <c r="Z42" s="6" t="s">
        <v>176</v>
      </c>
      <c r="AA42" s="188" t="s">
        <v>172</v>
      </c>
      <c r="AB42" s="8" t="s">
        <v>189</v>
      </c>
    </row>
    <row r="43" spans="1:28" ht="117" customHeight="1" x14ac:dyDescent="0.2">
      <c r="A43" s="1325"/>
      <c r="B43" s="947"/>
      <c r="C43" s="191">
        <v>51</v>
      </c>
      <c r="D43" s="203" t="s">
        <v>359</v>
      </c>
      <c r="E43" s="206" t="s">
        <v>360</v>
      </c>
      <c r="F43" s="206" t="s">
        <v>361</v>
      </c>
      <c r="G43" s="207" t="s">
        <v>29</v>
      </c>
      <c r="H43" s="208">
        <v>1</v>
      </c>
      <c r="I43" s="207">
        <v>2018</v>
      </c>
      <c r="J43" s="208">
        <v>1</v>
      </c>
      <c r="K43" s="184"/>
      <c r="L43" s="184"/>
      <c r="M43" s="184"/>
      <c r="N43" s="184"/>
      <c r="O43" s="184"/>
      <c r="P43" s="184"/>
      <c r="Q43" s="184"/>
      <c r="R43" s="197">
        <v>123</v>
      </c>
      <c r="S43" s="209" t="s">
        <v>371</v>
      </c>
      <c r="T43" s="210">
        <v>100</v>
      </c>
      <c r="U43" s="187">
        <v>0.25</v>
      </c>
      <c r="V43" s="187">
        <v>0.25</v>
      </c>
      <c r="W43" s="187">
        <v>0.25</v>
      </c>
      <c r="X43" s="187">
        <v>0.25</v>
      </c>
      <c r="Y43" s="39" t="s">
        <v>177</v>
      </c>
      <c r="Z43" s="6" t="s">
        <v>176</v>
      </c>
      <c r="AA43" s="188" t="s">
        <v>172</v>
      </c>
      <c r="AB43" s="8" t="s">
        <v>189</v>
      </c>
    </row>
    <row r="44" spans="1:28" ht="50.1" customHeight="1" x14ac:dyDescent="0.2">
      <c r="A44" s="1325"/>
      <c r="B44" s="947"/>
      <c r="C44" s="1009">
        <v>52</v>
      </c>
      <c r="D44" s="1012" t="s">
        <v>362</v>
      </c>
      <c r="E44" s="1014" t="s">
        <v>363</v>
      </c>
      <c r="F44" s="1014" t="s">
        <v>364</v>
      </c>
      <c r="G44" s="996" t="s">
        <v>29</v>
      </c>
      <c r="H44" s="958">
        <v>1</v>
      </c>
      <c r="I44" s="996">
        <v>2018</v>
      </c>
      <c r="J44" s="958">
        <v>1</v>
      </c>
      <c r="K44" s="967"/>
      <c r="L44" s="967"/>
      <c r="M44" s="967"/>
      <c r="N44" s="967"/>
      <c r="O44" s="967"/>
      <c r="P44" s="967"/>
      <c r="Q44" s="967"/>
      <c r="R44" s="197">
        <v>124</v>
      </c>
      <c r="S44" s="211" t="s">
        <v>372</v>
      </c>
      <c r="T44" s="210">
        <v>40</v>
      </c>
      <c r="U44" s="215">
        <v>10</v>
      </c>
      <c r="V44" s="215">
        <v>10</v>
      </c>
      <c r="W44" s="215">
        <v>10</v>
      </c>
      <c r="X44" s="215">
        <v>10</v>
      </c>
      <c r="Y44" s="39" t="s">
        <v>178</v>
      </c>
      <c r="Z44" s="6" t="s">
        <v>179</v>
      </c>
      <c r="AA44" s="189" t="s">
        <v>153</v>
      </c>
      <c r="AB44" s="8"/>
    </row>
    <row r="45" spans="1:28" ht="50.1" customHeight="1" x14ac:dyDescent="0.2">
      <c r="A45" s="1325"/>
      <c r="B45" s="947"/>
      <c r="C45" s="1010"/>
      <c r="D45" s="1013"/>
      <c r="E45" s="950"/>
      <c r="F45" s="950"/>
      <c r="G45" s="961"/>
      <c r="H45" s="961"/>
      <c r="I45" s="961"/>
      <c r="J45" s="961"/>
      <c r="K45" s="993"/>
      <c r="L45" s="993"/>
      <c r="M45" s="993"/>
      <c r="N45" s="993"/>
      <c r="O45" s="993"/>
      <c r="P45" s="993"/>
      <c r="Q45" s="993"/>
      <c r="R45" s="197">
        <v>125</v>
      </c>
      <c r="S45" s="211" t="s">
        <v>373</v>
      </c>
      <c r="T45" s="210">
        <v>40</v>
      </c>
      <c r="U45" s="215">
        <v>10</v>
      </c>
      <c r="V45" s="215">
        <v>10</v>
      </c>
      <c r="W45" s="215">
        <v>10</v>
      </c>
      <c r="X45" s="215">
        <v>10</v>
      </c>
      <c r="Y45" s="180" t="s">
        <v>180</v>
      </c>
      <c r="Z45" s="6" t="s">
        <v>181</v>
      </c>
      <c r="AA45" s="189" t="s">
        <v>153</v>
      </c>
      <c r="AB45" s="8"/>
    </row>
    <row r="46" spans="1:28" ht="50.1" customHeight="1" x14ac:dyDescent="0.2">
      <c r="A46" s="1325"/>
      <c r="B46" s="947"/>
      <c r="C46" s="1011"/>
      <c r="D46" s="1013"/>
      <c r="E46" s="950"/>
      <c r="F46" s="950"/>
      <c r="G46" s="961"/>
      <c r="H46" s="961"/>
      <c r="I46" s="961"/>
      <c r="J46" s="961"/>
      <c r="K46" s="994"/>
      <c r="L46" s="994"/>
      <c r="M46" s="994"/>
      <c r="N46" s="994"/>
      <c r="O46" s="994"/>
      <c r="P46" s="994"/>
      <c r="Q46" s="994"/>
      <c r="R46" s="197">
        <v>126</v>
      </c>
      <c r="S46" s="211" t="s">
        <v>374</v>
      </c>
      <c r="T46" s="210">
        <v>20</v>
      </c>
      <c r="U46" s="216">
        <v>5</v>
      </c>
      <c r="V46" s="216">
        <v>5</v>
      </c>
      <c r="W46" s="216">
        <v>5</v>
      </c>
      <c r="X46" s="216">
        <v>5</v>
      </c>
      <c r="Y46" s="6" t="s">
        <v>170</v>
      </c>
      <c r="Z46" s="6" t="s">
        <v>171</v>
      </c>
      <c r="AA46" s="188" t="s">
        <v>172</v>
      </c>
      <c r="AB46" s="8" t="s">
        <v>189</v>
      </c>
    </row>
    <row r="47" spans="1:28" ht="105.95" customHeight="1" x14ac:dyDescent="0.2">
      <c r="A47" s="1325"/>
      <c r="B47" s="180" t="s">
        <v>26</v>
      </c>
      <c r="C47" s="191">
        <v>53</v>
      </c>
      <c r="D47" s="212" t="s">
        <v>365</v>
      </c>
      <c r="E47" s="213" t="s">
        <v>366</v>
      </c>
      <c r="F47" s="213" t="s">
        <v>367</v>
      </c>
      <c r="G47" s="214" t="s">
        <v>29</v>
      </c>
      <c r="H47" s="296">
        <v>1</v>
      </c>
      <c r="I47" s="214">
        <v>2019</v>
      </c>
      <c r="J47" s="296">
        <v>1</v>
      </c>
      <c r="K47" s="184"/>
      <c r="L47" s="184"/>
      <c r="M47" s="184"/>
      <c r="N47" s="184"/>
      <c r="O47" s="184"/>
      <c r="P47" s="184"/>
      <c r="Q47" s="2"/>
      <c r="R47" s="197">
        <v>127</v>
      </c>
      <c r="S47" s="209" t="s">
        <v>375</v>
      </c>
      <c r="T47" s="210">
        <v>100</v>
      </c>
      <c r="U47" s="187">
        <v>0.25</v>
      </c>
      <c r="V47" s="187">
        <v>0.25</v>
      </c>
      <c r="W47" s="187">
        <v>0.25</v>
      </c>
      <c r="X47" s="187">
        <v>0.25</v>
      </c>
      <c r="Y47" s="6" t="s">
        <v>182</v>
      </c>
      <c r="Z47" s="6" t="s">
        <v>183</v>
      </c>
      <c r="AA47" s="6" t="s">
        <v>184</v>
      </c>
      <c r="AB47" s="8"/>
    </row>
    <row r="48" spans="1:28" ht="15.75" customHeight="1" x14ac:dyDescent="0.2">
      <c r="A48" s="1324"/>
      <c r="B48" s="1324"/>
      <c r="C48" s="1324"/>
      <c r="D48" s="1324"/>
      <c r="E48" s="1324"/>
      <c r="F48" s="1324"/>
      <c r="G48" s="1324"/>
      <c r="H48" s="1324"/>
      <c r="I48" s="1324"/>
      <c r="J48" s="1324"/>
      <c r="K48" s="1324"/>
      <c r="L48" s="1324"/>
      <c r="M48" s="1324"/>
      <c r="N48" s="1324"/>
      <c r="O48" s="1324"/>
      <c r="P48" s="1324"/>
      <c r="Q48" s="21"/>
      <c r="R48" s="200"/>
      <c r="S48" s="8"/>
      <c r="T48" s="8"/>
      <c r="U48" s="8"/>
      <c r="V48" s="8"/>
      <c r="W48" s="8"/>
      <c r="X48" s="8"/>
      <c r="Y48" s="8"/>
      <c r="Z48" s="8"/>
      <c r="AA48" s="8"/>
      <c r="AB48" s="8"/>
    </row>
    <row r="49" spans="1:28" ht="15.75" customHeight="1" x14ac:dyDescent="0.2">
      <c r="A49" s="8"/>
      <c r="B49" s="8"/>
      <c r="C49" s="192"/>
      <c r="D49" s="8"/>
      <c r="E49" s="8"/>
      <c r="F49" s="8"/>
      <c r="G49" s="8"/>
      <c r="H49" s="8"/>
      <c r="I49" s="8"/>
      <c r="J49" s="8"/>
      <c r="K49" s="8"/>
      <c r="L49" s="8"/>
      <c r="M49" s="8"/>
      <c r="N49" s="8"/>
      <c r="O49" s="8"/>
      <c r="P49" s="8"/>
      <c r="Q49" s="1"/>
      <c r="S49" s="8"/>
      <c r="T49" s="8"/>
      <c r="U49" s="8"/>
      <c r="V49" s="8"/>
      <c r="W49" s="8"/>
      <c r="X49" s="8"/>
      <c r="Y49" s="8"/>
      <c r="Z49" s="8"/>
      <c r="AA49" s="8"/>
      <c r="AB49" s="8"/>
    </row>
    <row r="50" spans="1:28" ht="15.75" customHeight="1" x14ac:dyDescent="0.2">
      <c r="A50" s="8"/>
      <c r="B50" s="8"/>
      <c r="C50" s="192"/>
      <c r="D50" s="8"/>
      <c r="E50" s="8"/>
      <c r="F50" s="8"/>
      <c r="G50" s="8"/>
      <c r="H50" s="8"/>
      <c r="I50" s="8"/>
      <c r="J50" s="8"/>
      <c r="K50" s="8"/>
      <c r="L50" s="8"/>
      <c r="M50" s="8"/>
      <c r="N50" s="8"/>
      <c r="O50" s="8"/>
      <c r="P50" s="8"/>
      <c r="Q50" s="1"/>
      <c r="S50" s="8"/>
      <c r="T50" s="8"/>
      <c r="U50" s="8"/>
      <c r="V50" s="8"/>
      <c r="W50" s="8"/>
      <c r="X50" s="8"/>
      <c r="Y50" s="8"/>
      <c r="Z50" s="8"/>
      <c r="AA50" s="8"/>
      <c r="AB50" s="8"/>
    </row>
    <row r="51" spans="1:28" ht="15.75" customHeight="1" x14ac:dyDescent="0.2">
      <c r="A51" s="8"/>
      <c r="B51" s="8"/>
      <c r="C51" s="192"/>
      <c r="D51" s="8"/>
      <c r="E51" s="8"/>
      <c r="F51" s="8"/>
      <c r="G51" s="8"/>
      <c r="H51" s="8"/>
      <c r="I51" s="8"/>
      <c r="J51" s="8"/>
      <c r="K51" s="8"/>
      <c r="L51" s="8"/>
      <c r="M51" s="8"/>
      <c r="N51" s="8"/>
      <c r="O51" s="8"/>
      <c r="P51" s="8"/>
      <c r="Q51" s="1"/>
      <c r="S51" s="8"/>
      <c r="T51" s="8"/>
      <c r="U51" s="8"/>
      <c r="V51" s="8"/>
      <c r="W51" s="8"/>
      <c r="X51" s="8"/>
      <c r="Y51" s="8"/>
      <c r="Z51" s="8"/>
      <c r="AA51" s="8"/>
      <c r="AB51" s="8"/>
    </row>
    <row r="52" spans="1:28" ht="15.75" customHeight="1" x14ac:dyDescent="0.2">
      <c r="A52" s="8"/>
      <c r="B52" s="8"/>
      <c r="C52" s="192"/>
      <c r="D52" s="8"/>
      <c r="E52" s="8"/>
      <c r="F52" s="8"/>
      <c r="G52" s="8"/>
      <c r="H52" s="8"/>
      <c r="I52" s="8"/>
      <c r="J52" s="8"/>
      <c r="K52" s="8"/>
      <c r="L52" s="8"/>
      <c r="M52" s="8"/>
      <c r="N52" s="8"/>
      <c r="O52" s="8"/>
      <c r="P52" s="8"/>
      <c r="Q52" s="1"/>
      <c r="S52" s="8"/>
      <c r="T52" s="8"/>
      <c r="U52" s="8"/>
      <c r="V52" s="8"/>
      <c r="W52" s="8"/>
      <c r="X52" s="8"/>
      <c r="Y52" s="8"/>
      <c r="Z52" s="8"/>
      <c r="AA52" s="8"/>
      <c r="AB52" s="8"/>
    </row>
    <row r="53" spans="1:28" ht="15.75" customHeight="1" x14ac:dyDescent="0.2">
      <c r="A53" s="8"/>
      <c r="B53" s="8"/>
      <c r="C53" s="192"/>
      <c r="D53" s="8"/>
      <c r="E53" s="8"/>
      <c r="F53" s="8"/>
      <c r="G53" s="8"/>
      <c r="H53" s="8"/>
      <c r="I53" s="8"/>
      <c r="J53" s="8"/>
      <c r="K53" s="8"/>
      <c r="L53" s="8"/>
      <c r="M53" s="8"/>
      <c r="N53" s="8"/>
      <c r="O53" s="8"/>
      <c r="P53" s="8"/>
      <c r="Q53" s="1"/>
      <c r="S53" s="8"/>
      <c r="T53" s="8"/>
      <c r="U53" s="8"/>
      <c r="V53" s="8"/>
      <c r="W53" s="8"/>
      <c r="X53" s="8"/>
      <c r="Y53" s="8"/>
      <c r="Z53" s="8"/>
      <c r="AA53" s="8"/>
      <c r="AB53" s="8"/>
    </row>
    <row r="54" spans="1:28" ht="15.75" customHeight="1" x14ac:dyDescent="0.2">
      <c r="A54" s="8"/>
      <c r="B54" s="8"/>
      <c r="C54" s="192"/>
      <c r="D54" s="8"/>
      <c r="E54" s="8"/>
      <c r="F54" s="8"/>
      <c r="G54" s="8"/>
      <c r="H54" s="8"/>
      <c r="I54" s="8"/>
      <c r="J54" s="8"/>
      <c r="K54" s="8"/>
      <c r="L54" s="8"/>
      <c r="M54" s="8"/>
      <c r="N54" s="8"/>
      <c r="O54" s="8"/>
      <c r="P54" s="8"/>
      <c r="Q54" s="1"/>
      <c r="S54" s="8"/>
      <c r="T54" s="8"/>
      <c r="U54" s="8"/>
      <c r="V54" s="8"/>
      <c r="W54" s="8"/>
      <c r="X54" s="8"/>
      <c r="Y54" s="8"/>
      <c r="Z54" s="8"/>
      <c r="AA54" s="8"/>
      <c r="AB54" s="8"/>
    </row>
    <row r="55" spans="1:28" ht="15.75" customHeight="1" x14ac:dyDescent="0.2">
      <c r="A55" s="8"/>
      <c r="B55" s="8"/>
      <c r="C55" s="192"/>
      <c r="D55" s="8"/>
      <c r="E55" s="8"/>
      <c r="F55" s="8"/>
      <c r="G55" s="8"/>
      <c r="H55" s="8"/>
      <c r="I55" s="8"/>
      <c r="J55" s="8"/>
      <c r="K55" s="8"/>
      <c r="L55" s="8"/>
      <c r="M55" s="8"/>
      <c r="N55" s="8"/>
      <c r="O55" s="8"/>
      <c r="P55" s="8"/>
      <c r="Q55" s="1"/>
      <c r="S55" s="8"/>
      <c r="T55" s="8"/>
      <c r="U55" s="8"/>
      <c r="V55" s="8"/>
      <c r="W55" s="8"/>
      <c r="X55" s="8"/>
      <c r="Y55" s="8"/>
      <c r="Z55" s="8"/>
      <c r="AA55" s="8"/>
      <c r="AB55" s="8"/>
    </row>
    <row r="56" spans="1:28" ht="15.75" customHeight="1" x14ac:dyDescent="0.2">
      <c r="A56" s="8"/>
      <c r="B56" s="8"/>
      <c r="C56" s="192"/>
      <c r="D56" s="8"/>
      <c r="E56" s="8"/>
      <c r="F56" s="8"/>
      <c r="G56" s="8"/>
      <c r="H56" s="8"/>
      <c r="I56" s="8"/>
      <c r="J56" s="8"/>
      <c r="K56" s="8"/>
      <c r="L56" s="8"/>
      <c r="M56" s="8"/>
      <c r="N56" s="8"/>
      <c r="O56" s="8"/>
      <c r="P56" s="8"/>
      <c r="Q56" s="1"/>
      <c r="S56" s="8"/>
      <c r="T56" s="8"/>
      <c r="U56" s="8"/>
      <c r="V56" s="8"/>
      <c r="W56" s="8"/>
      <c r="X56" s="8"/>
      <c r="Y56" s="8"/>
      <c r="Z56" s="8"/>
      <c r="AA56" s="8"/>
      <c r="AB56" s="8"/>
    </row>
    <row r="57" spans="1:28" ht="15.75" customHeight="1" x14ac:dyDescent="0.2">
      <c r="A57" s="8"/>
      <c r="B57" s="8"/>
      <c r="C57" s="192"/>
      <c r="D57" s="8"/>
      <c r="E57" s="8"/>
      <c r="F57" s="8"/>
      <c r="G57" s="8"/>
      <c r="H57" s="8"/>
      <c r="I57" s="8"/>
      <c r="J57" s="8"/>
      <c r="K57" s="8"/>
      <c r="L57" s="8"/>
      <c r="M57" s="8"/>
      <c r="N57" s="8"/>
      <c r="O57" s="8"/>
      <c r="P57" s="8"/>
      <c r="Q57" s="1"/>
      <c r="S57" s="8"/>
      <c r="T57" s="8"/>
      <c r="U57" s="8"/>
      <c r="V57" s="8"/>
      <c r="W57" s="8"/>
      <c r="X57" s="8"/>
      <c r="Y57" s="8"/>
      <c r="Z57" s="8"/>
      <c r="AA57" s="8"/>
      <c r="AB57" s="8"/>
    </row>
    <row r="58" spans="1:28" ht="15.75" customHeight="1" x14ac:dyDescent="0.2">
      <c r="A58" s="8"/>
      <c r="B58" s="8"/>
      <c r="C58" s="192"/>
      <c r="D58" s="8"/>
      <c r="E58" s="8"/>
      <c r="F58" s="8"/>
      <c r="G58" s="8"/>
      <c r="H58" s="8"/>
      <c r="I58" s="8"/>
      <c r="J58" s="8"/>
      <c r="K58" s="8"/>
      <c r="L58" s="8"/>
      <c r="M58" s="8"/>
      <c r="N58" s="8"/>
      <c r="O58" s="8"/>
      <c r="P58" s="8"/>
      <c r="Q58" s="1"/>
      <c r="S58" s="8"/>
      <c r="T58" s="8"/>
      <c r="U58" s="8"/>
      <c r="V58" s="8"/>
      <c r="W58" s="8"/>
      <c r="X58" s="8"/>
      <c r="Y58" s="8"/>
      <c r="Z58" s="8"/>
      <c r="AA58" s="8"/>
      <c r="AB58" s="8"/>
    </row>
    <row r="59" spans="1:28" ht="15.75" customHeight="1" x14ac:dyDescent="0.2">
      <c r="A59" s="8"/>
      <c r="B59" s="8"/>
      <c r="C59" s="192"/>
      <c r="D59" s="8"/>
      <c r="E59" s="8"/>
      <c r="F59" s="8"/>
      <c r="G59" s="8"/>
      <c r="H59" s="8"/>
      <c r="I59" s="8"/>
      <c r="J59" s="8"/>
      <c r="K59" s="8"/>
      <c r="L59" s="8"/>
      <c r="M59" s="8"/>
      <c r="N59" s="8"/>
      <c r="O59" s="8"/>
      <c r="P59" s="8"/>
      <c r="Q59" s="1"/>
      <c r="S59" s="8"/>
      <c r="T59" s="8"/>
      <c r="U59" s="8"/>
      <c r="V59" s="8"/>
      <c r="W59" s="8"/>
      <c r="X59" s="8"/>
      <c r="Y59" s="8"/>
      <c r="Z59" s="8"/>
      <c r="AA59" s="8"/>
      <c r="AB59" s="8"/>
    </row>
    <row r="60" spans="1:28" ht="15.75" customHeight="1" x14ac:dyDescent="0.2">
      <c r="A60" s="8"/>
      <c r="B60" s="8"/>
      <c r="C60" s="192"/>
      <c r="D60" s="8"/>
      <c r="E60" s="8"/>
      <c r="F60" s="8"/>
      <c r="G60" s="8"/>
      <c r="H60" s="8"/>
      <c r="I60" s="8"/>
      <c r="J60" s="8"/>
      <c r="K60" s="8"/>
      <c r="L60" s="8"/>
      <c r="M60" s="8"/>
      <c r="N60" s="8"/>
      <c r="O60" s="8"/>
      <c r="P60" s="8"/>
      <c r="Q60" s="1"/>
      <c r="S60" s="8"/>
      <c r="T60" s="8"/>
      <c r="U60" s="8"/>
      <c r="V60" s="8"/>
      <c r="W60" s="8"/>
      <c r="X60" s="8"/>
      <c r="Y60" s="8"/>
      <c r="Z60" s="8"/>
      <c r="AA60" s="8"/>
      <c r="AB60" s="8"/>
    </row>
    <row r="61" spans="1:28" ht="15.75" customHeight="1" x14ac:dyDescent="0.2">
      <c r="A61" s="8"/>
      <c r="B61" s="8"/>
      <c r="C61" s="192"/>
      <c r="D61" s="8"/>
      <c r="E61" s="8"/>
      <c r="F61" s="8"/>
      <c r="G61" s="8"/>
      <c r="H61" s="8"/>
      <c r="I61" s="8"/>
      <c r="J61" s="8"/>
      <c r="K61" s="8"/>
      <c r="L61" s="8"/>
      <c r="M61" s="8"/>
      <c r="N61" s="8"/>
      <c r="O61" s="8"/>
      <c r="P61" s="8"/>
      <c r="Q61" s="1"/>
      <c r="S61" s="8"/>
      <c r="T61" s="8"/>
      <c r="U61" s="8"/>
      <c r="V61" s="8"/>
      <c r="W61" s="8"/>
      <c r="X61" s="8"/>
      <c r="Y61" s="8"/>
      <c r="Z61" s="8"/>
      <c r="AA61" s="8"/>
      <c r="AB61" s="8"/>
    </row>
    <row r="62" spans="1:28" ht="15.75" customHeight="1" x14ac:dyDescent="0.2">
      <c r="A62" s="8"/>
      <c r="B62" s="8"/>
      <c r="C62" s="192"/>
      <c r="D62" s="8"/>
      <c r="E62" s="8"/>
      <c r="F62" s="8"/>
      <c r="G62" s="8"/>
      <c r="H62" s="8"/>
      <c r="I62" s="8"/>
      <c r="J62" s="8"/>
      <c r="K62" s="8"/>
      <c r="L62" s="8"/>
      <c r="M62" s="8"/>
      <c r="N62" s="8"/>
      <c r="O62" s="8"/>
      <c r="P62" s="8"/>
      <c r="Q62" s="1"/>
      <c r="S62" s="8"/>
      <c r="T62" s="8"/>
      <c r="U62" s="8"/>
      <c r="V62" s="8"/>
      <c r="W62" s="8"/>
      <c r="X62" s="8"/>
      <c r="Y62" s="8"/>
      <c r="Z62" s="8"/>
      <c r="AA62" s="8"/>
      <c r="AB62" s="8"/>
    </row>
    <row r="63" spans="1:28" ht="15.75" customHeight="1" x14ac:dyDescent="0.2">
      <c r="A63" s="8"/>
      <c r="B63" s="8"/>
      <c r="C63" s="192"/>
      <c r="D63" s="8"/>
      <c r="E63" s="8"/>
      <c r="F63" s="8"/>
      <c r="G63" s="8"/>
      <c r="H63" s="8"/>
      <c r="I63" s="8"/>
      <c r="J63" s="8"/>
      <c r="K63" s="8"/>
      <c r="L63" s="8"/>
      <c r="M63" s="8"/>
      <c r="N63" s="8"/>
      <c r="O63" s="8"/>
      <c r="P63" s="8"/>
      <c r="Q63" s="1"/>
      <c r="S63" s="8"/>
      <c r="T63" s="8"/>
      <c r="U63" s="8"/>
      <c r="V63" s="8"/>
      <c r="W63" s="8"/>
      <c r="X63" s="8"/>
      <c r="Y63" s="8"/>
      <c r="Z63" s="8"/>
      <c r="AA63" s="8"/>
      <c r="AB63" s="8"/>
    </row>
    <row r="64" spans="1:28" ht="15.75" customHeight="1" x14ac:dyDescent="0.2">
      <c r="A64" s="8"/>
      <c r="B64" s="8"/>
      <c r="C64" s="192"/>
      <c r="D64" s="8"/>
      <c r="E64" s="8"/>
      <c r="F64" s="8"/>
      <c r="G64" s="8"/>
      <c r="H64" s="8"/>
      <c r="I64" s="8"/>
      <c r="J64" s="8"/>
      <c r="K64" s="8"/>
      <c r="L64" s="8"/>
      <c r="M64" s="8"/>
      <c r="N64" s="8"/>
      <c r="O64" s="8"/>
      <c r="P64" s="8"/>
      <c r="Q64" s="1"/>
      <c r="S64" s="8"/>
      <c r="T64" s="8"/>
      <c r="U64" s="8"/>
      <c r="V64" s="8"/>
      <c r="W64" s="8"/>
      <c r="X64" s="8"/>
      <c r="Y64" s="8"/>
      <c r="Z64" s="8"/>
      <c r="AA64" s="8"/>
      <c r="AB64" s="8"/>
    </row>
    <row r="65" spans="1:28" ht="15.75" customHeight="1" x14ac:dyDescent="0.2">
      <c r="A65" s="8"/>
      <c r="B65" s="8"/>
      <c r="C65" s="192"/>
      <c r="D65" s="8"/>
      <c r="E65" s="8"/>
      <c r="F65" s="8"/>
      <c r="G65" s="8"/>
      <c r="H65" s="8"/>
      <c r="I65" s="8"/>
      <c r="J65" s="8"/>
      <c r="K65" s="8"/>
      <c r="L65" s="8"/>
      <c r="M65" s="8"/>
      <c r="N65" s="8"/>
      <c r="O65" s="8"/>
      <c r="P65" s="8"/>
      <c r="Q65" s="1"/>
      <c r="S65" s="8"/>
      <c r="T65" s="8"/>
      <c r="U65" s="8"/>
      <c r="V65" s="8"/>
      <c r="W65" s="8"/>
      <c r="X65" s="8"/>
      <c r="Y65" s="8"/>
      <c r="Z65" s="8"/>
      <c r="AA65" s="8"/>
      <c r="AB65" s="8"/>
    </row>
    <row r="66" spans="1:28" ht="15.75" customHeight="1" x14ac:dyDescent="0.2">
      <c r="A66" s="8"/>
      <c r="B66" s="8"/>
      <c r="C66" s="192"/>
      <c r="D66" s="8"/>
      <c r="E66" s="8"/>
      <c r="F66" s="8"/>
      <c r="G66" s="8"/>
      <c r="H66" s="8"/>
      <c r="I66" s="8"/>
      <c r="J66" s="8"/>
      <c r="K66" s="8"/>
      <c r="L66" s="8"/>
      <c r="M66" s="8"/>
      <c r="N66" s="8"/>
      <c r="O66" s="8"/>
      <c r="P66" s="8"/>
      <c r="Q66" s="1"/>
      <c r="S66" s="8"/>
      <c r="T66" s="8"/>
      <c r="U66" s="8"/>
      <c r="V66" s="8"/>
      <c r="W66" s="8"/>
      <c r="X66" s="8"/>
      <c r="Y66" s="8"/>
      <c r="Z66" s="8"/>
      <c r="AA66" s="8"/>
      <c r="AB66" s="8"/>
    </row>
    <row r="67" spans="1:28" ht="15.75" customHeight="1" x14ac:dyDescent="0.2">
      <c r="A67" s="8"/>
      <c r="B67" s="8"/>
      <c r="C67" s="192"/>
      <c r="D67" s="8"/>
      <c r="E67" s="8"/>
      <c r="F67" s="8"/>
      <c r="G67" s="8"/>
      <c r="H67" s="8"/>
      <c r="I67" s="8"/>
      <c r="J67" s="8"/>
      <c r="K67" s="8"/>
      <c r="L67" s="8"/>
      <c r="M67" s="8"/>
      <c r="N67" s="8"/>
      <c r="O67" s="8"/>
      <c r="P67" s="8"/>
      <c r="Q67" s="1"/>
      <c r="S67" s="8"/>
      <c r="T67" s="8"/>
      <c r="U67" s="8"/>
      <c r="V67" s="8"/>
      <c r="W67" s="8"/>
      <c r="X67" s="8"/>
      <c r="Y67" s="8"/>
      <c r="Z67" s="8"/>
      <c r="AA67" s="8"/>
      <c r="AB67" s="8"/>
    </row>
    <row r="68" spans="1:28" ht="15.75" customHeight="1" x14ac:dyDescent="0.2">
      <c r="A68" s="8"/>
      <c r="B68" s="8"/>
      <c r="C68" s="192"/>
      <c r="D68" s="8"/>
      <c r="E68" s="8"/>
      <c r="F68" s="8"/>
      <c r="G68" s="8"/>
      <c r="H68" s="8"/>
      <c r="I68" s="8"/>
      <c r="J68" s="8"/>
      <c r="K68" s="8"/>
      <c r="L68" s="8"/>
      <c r="M68" s="8"/>
      <c r="N68" s="8"/>
      <c r="O68" s="8"/>
      <c r="P68" s="8"/>
      <c r="Q68" s="1"/>
      <c r="S68" s="8"/>
      <c r="T68" s="8"/>
      <c r="U68" s="8"/>
      <c r="V68" s="8"/>
      <c r="W68" s="8"/>
      <c r="X68" s="8"/>
      <c r="Y68" s="8"/>
      <c r="Z68" s="8"/>
      <c r="AA68" s="8"/>
      <c r="AB68" s="8"/>
    </row>
    <row r="69" spans="1:28" ht="15.75" customHeight="1" x14ac:dyDescent="0.2">
      <c r="A69" s="8"/>
      <c r="B69" s="8"/>
      <c r="C69" s="192"/>
      <c r="D69" s="8"/>
      <c r="E69" s="8"/>
      <c r="F69" s="8"/>
      <c r="G69" s="8"/>
      <c r="H69" s="8"/>
      <c r="I69" s="8"/>
      <c r="J69" s="8"/>
      <c r="K69" s="8"/>
      <c r="L69" s="8"/>
      <c r="M69" s="8"/>
      <c r="N69" s="8"/>
      <c r="O69" s="8"/>
      <c r="P69" s="8"/>
      <c r="Q69" s="1"/>
      <c r="S69" s="8"/>
      <c r="T69" s="8"/>
      <c r="U69" s="8"/>
      <c r="V69" s="8"/>
      <c r="W69" s="8"/>
      <c r="X69" s="8"/>
      <c r="Y69" s="8"/>
      <c r="Z69" s="8"/>
      <c r="AA69" s="8"/>
      <c r="AB69" s="8"/>
    </row>
    <row r="70" spans="1:28" ht="15.75" customHeight="1" x14ac:dyDescent="0.2">
      <c r="A70" s="8"/>
      <c r="B70" s="8"/>
      <c r="C70" s="192"/>
      <c r="D70" s="8"/>
      <c r="E70" s="8"/>
      <c r="F70" s="8"/>
      <c r="G70" s="8"/>
      <c r="H70" s="8"/>
      <c r="I70" s="8"/>
      <c r="J70" s="8"/>
      <c r="K70" s="8"/>
      <c r="L70" s="8"/>
      <c r="M70" s="8"/>
      <c r="N70" s="8"/>
      <c r="O70" s="8"/>
      <c r="P70" s="8"/>
      <c r="Q70" s="1"/>
      <c r="S70" s="8"/>
      <c r="T70" s="8"/>
      <c r="U70" s="8"/>
      <c r="V70" s="8"/>
      <c r="W70" s="8"/>
      <c r="X70" s="8"/>
      <c r="Y70" s="8"/>
      <c r="Z70" s="8"/>
      <c r="AA70" s="8"/>
      <c r="AB70" s="8"/>
    </row>
    <row r="71" spans="1:28" ht="15.75" customHeight="1" x14ac:dyDescent="0.2">
      <c r="A71" s="8"/>
      <c r="B71" s="8"/>
      <c r="C71" s="192"/>
      <c r="D71" s="8"/>
      <c r="E71" s="8"/>
      <c r="F71" s="8"/>
      <c r="G71" s="8"/>
      <c r="H71" s="8"/>
      <c r="I71" s="8"/>
      <c r="J71" s="8"/>
      <c r="K71" s="8"/>
      <c r="L71" s="8"/>
      <c r="M71" s="8"/>
      <c r="N71" s="8"/>
      <c r="O71" s="8"/>
      <c r="P71" s="8"/>
      <c r="Q71" s="1"/>
      <c r="S71" s="8"/>
      <c r="T71" s="8"/>
      <c r="U71" s="8"/>
      <c r="V71" s="8"/>
      <c r="W71" s="8"/>
      <c r="X71" s="8"/>
      <c r="Y71" s="8"/>
      <c r="Z71" s="8"/>
      <c r="AA71" s="8"/>
      <c r="AB71" s="8"/>
    </row>
    <row r="72" spans="1:28" ht="15.75" customHeight="1" x14ac:dyDescent="0.2">
      <c r="A72" s="8"/>
      <c r="B72" s="8"/>
      <c r="C72" s="192"/>
      <c r="D72" s="8"/>
      <c r="E72" s="8"/>
      <c r="F72" s="8"/>
      <c r="G72" s="8"/>
      <c r="H72" s="8"/>
      <c r="I72" s="8"/>
      <c r="J72" s="8"/>
      <c r="K72" s="8"/>
      <c r="L72" s="8"/>
      <c r="M72" s="8"/>
      <c r="N72" s="8"/>
      <c r="O72" s="8"/>
      <c r="P72" s="8"/>
      <c r="Q72" s="1"/>
      <c r="S72" s="8"/>
      <c r="T72" s="8"/>
      <c r="U72" s="8"/>
      <c r="V72" s="8"/>
      <c r="W72" s="8"/>
      <c r="X72" s="8"/>
      <c r="Y72" s="8"/>
      <c r="Z72" s="8"/>
      <c r="AA72" s="8"/>
      <c r="AB72" s="8"/>
    </row>
    <row r="73" spans="1:28" ht="15.75" customHeight="1" x14ac:dyDescent="0.2">
      <c r="A73" s="8"/>
      <c r="B73" s="8"/>
      <c r="C73" s="192"/>
      <c r="D73" s="8"/>
      <c r="E73" s="8"/>
      <c r="F73" s="8"/>
      <c r="G73" s="8"/>
      <c r="H73" s="8"/>
      <c r="I73" s="8"/>
      <c r="J73" s="8"/>
      <c r="K73" s="8"/>
      <c r="L73" s="8"/>
      <c r="M73" s="8"/>
      <c r="N73" s="8"/>
      <c r="O73" s="8"/>
      <c r="P73" s="8"/>
      <c r="Q73" s="1"/>
      <c r="S73" s="8"/>
      <c r="T73" s="8"/>
      <c r="U73" s="8"/>
      <c r="V73" s="8"/>
      <c r="W73" s="8"/>
      <c r="X73" s="8"/>
      <c r="Y73" s="8"/>
      <c r="Z73" s="8"/>
      <c r="AA73" s="8"/>
      <c r="AB73" s="8"/>
    </row>
    <row r="74" spans="1:28" ht="15.75" customHeight="1" x14ac:dyDescent="0.2">
      <c r="A74" s="8"/>
      <c r="B74" s="8"/>
      <c r="C74" s="192"/>
      <c r="D74" s="8"/>
      <c r="E74" s="8"/>
      <c r="F74" s="8"/>
      <c r="G74" s="8"/>
      <c r="H74" s="8"/>
      <c r="I74" s="8"/>
      <c r="J74" s="8"/>
      <c r="K74" s="8"/>
      <c r="L74" s="8"/>
      <c r="M74" s="8"/>
      <c r="N74" s="8"/>
      <c r="O74" s="8"/>
      <c r="P74" s="8"/>
      <c r="Q74" s="1"/>
      <c r="S74" s="8"/>
      <c r="T74" s="8"/>
      <c r="U74" s="8"/>
      <c r="V74" s="8"/>
      <c r="W74" s="8"/>
      <c r="X74" s="8"/>
      <c r="Y74" s="8"/>
      <c r="Z74" s="8"/>
      <c r="AA74" s="8"/>
      <c r="AB74" s="8"/>
    </row>
    <row r="75" spans="1:28" ht="15.75" customHeight="1" x14ac:dyDescent="0.2">
      <c r="A75" s="8"/>
      <c r="B75" s="8"/>
      <c r="C75" s="192"/>
      <c r="D75" s="8"/>
      <c r="E75" s="8"/>
      <c r="F75" s="8"/>
      <c r="G75" s="8"/>
      <c r="H75" s="8"/>
      <c r="I75" s="8"/>
      <c r="J75" s="8"/>
      <c r="K75" s="8"/>
      <c r="L75" s="8"/>
      <c r="M75" s="8"/>
      <c r="N75" s="8"/>
      <c r="O75" s="8"/>
      <c r="P75" s="8"/>
      <c r="Q75" s="1"/>
      <c r="S75" s="8"/>
      <c r="T75" s="8"/>
      <c r="U75" s="8"/>
      <c r="V75" s="8"/>
      <c r="W75" s="8"/>
      <c r="X75" s="8"/>
      <c r="Y75" s="8"/>
      <c r="Z75" s="8"/>
      <c r="AA75" s="8"/>
      <c r="AB75" s="8"/>
    </row>
    <row r="76" spans="1:28" ht="15.75" customHeight="1" x14ac:dyDescent="0.2">
      <c r="A76" s="8"/>
      <c r="B76" s="8"/>
      <c r="C76" s="192"/>
      <c r="D76" s="8"/>
      <c r="E76" s="8"/>
      <c r="F76" s="8"/>
      <c r="G76" s="8"/>
      <c r="H76" s="8"/>
      <c r="I76" s="8"/>
      <c r="J76" s="8"/>
      <c r="K76" s="8"/>
      <c r="L76" s="8"/>
      <c r="M76" s="8"/>
      <c r="N76" s="8"/>
      <c r="O76" s="8"/>
      <c r="P76" s="8"/>
      <c r="Q76" s="1"/>
      <c r="S76" s="8"/>
      <c r="T76" s="8"/>
      <c r="U76" s="8"/>
      <c r="V76" s="8"/>
      <c r="W76" s="8"/>
      <c r="X76" s="8"/>
      <c r="Y76" s="8"/>
      <c r="Z76" s="8"/>
      <c r="AA76" s="8"/>
      <c r="AB76" s="8"/>
    </row>
    <row r="77" spans="1:28" ht="15.75" customHeight="1" x14ac:dyDescent="0.2">
      <c r="A77" s="8"/>
      <c r="B77" s="8"/>
      <c r="C77" s="192"/>
      <c r="D77" s="8"/>
      <c r="E77" s="8"/>
      <c r="F77" s="8"/>
      <c r="G77" s="8"/>
      <c r="H77" s="8"/>
      <c r="I77" s="8"/>
      <c r="J77" s="8"/>
      <c r="K77" s="8"/>
      <c r="L77" s="8"/>
      <c r="M77" s="8"/>
      <c r="N77" s="8"/>
      <c r="O77" s="8"/>
      <c r="P77" s="8"/>
      <c r="Q77" s="1"/>
      <c r="S77" s="8"/>
      <c r="T77" s="8"/>
      <c r="U77" s="8"/>
      <c r="V77" s="8"/>
      <c r="W77" s="8"/>
      <c r="X77" s="8"/>
      <c r="Y77" s="8"/>
      <c r="Z77" s="8"/>
      <c r="AA77" s="8"/>
      <c r="AB77" s="8"/>
    </row>
    <row r="78" spans="1:28" ht="15.75" customHeight="1" x14ac:dyDescent="0.2">
      <c r="A78" s="8"/>
      <c r="B78" s="8"/>
      <c r="C78" s="192"/>
      <c r="D78" s="8"/>
      <c r="E78" s="8"/>
      <c r="F78" s="8"/>
      <c r="G78" s="8"/>
      <c r="H78" s="8"/>
      <c r="I78" s="8"/>
      <c r="J78" s="8"/>
      <c r="K78" s="8"/>
      <c r="L78" s="8"/>
      <c r="M78" s="8"/>
      <c r="N78" s="8"/>
      <c r="O78" s="8"/>
      <c r="P78" s="8"/>
      <c r="Q78" s="1"/>
      <c r="S78" s="8"/>
      <c r="T78" s="8"/>
      <c r="U78" s="8"/>
      <c r="V78" s="8"/>
      <c r="W78" s="8"/>
      <c r="X78" s="8"/>
      <c r="Y78" s="8"/>
      <c r="Z78" s="8"/>
      <c r="AA78" s="8"/>
      <c r="AB78" s="8"/>
    </row>
    <row r="79" spans="1:28" ht="15.75" customHeight="1" x14ac:dyDescent="0.2">
      <c r="A79" s="8"/>
      <c r="B79" s="8"/>
      <c r="C79" s="192"/>
      <c r="D79" s="8"/>
      <c r="E79" s="8"/>
      <c r="F79" s="8"/>
      <c r="G79" s="8"/>
      <c r="H79" s="8"/>
      <c r="I79" s="8"/>
      <c r="J79" s="8"/>
      <c r="K79" s="8"/>
      <c r="L79" s="8"/>
      <c r="M79" s="8"/>
      <c r="N79" s="8"/>
      <c r="O79" s="8"/>
      <c r="P79" s="8"/>
      <c r="Q79" s="1"/>
      <c r="S79" s="8"/>
      <c r="T79" s="8"/>
      <c r="U79" s="8"/>
      <c r="V79" s="8"/>
      <c r="W79" s="8"/>
      <c r="X79" s="8"/>
      <c r="Y79" s="8"/>
      <c r="Z79" s="8"/>
      <c r="AA79" s="8"/>
      <c r="AB79" s="8"/>
    </row>
    <row r="80" spans="1:28" ht="15.75" customHeight="1" x14ac:dyDescent="0.2">
      <c r="A80" s="8"/>
      <c r="B80" s="8"/>
      <c r="C80" s="192"/>
      <c r="D80" s="8"/>
      <c r="E80" s="8"/>
      <c r="F80" s="8"/>
      <c r="G80" s="8"/>
      <c r="H80" s="8"/>
      <c r="I80" s="8"/>
      <c r="J80" s="8"/>
      <c r="K80" s="8"/>
      <c r="L80" s="8"/>
      <c r="M80" s="8"/>
      <c r="N80" s="8"/>
      <c r="O80" s="8"/>
      <c r="P80" s="8"/>
      <c r="Q80" s="1"/>
      <c r="S80" s="8"/>
      <c r="T80" s="8"/>
      <c r="U80" s="8"/>
      <c r="V80" s="8"/>
      <c r="W80" s="8"/>
      <c r="X80" s="8"/>
      <c r="Y80" s="8"/>
      <c r="Z80" s="8"/>
      <c r="AA80" s="8"/>
      <c r="AB80" s="8"/>
    </row>
    <row r="81" spans="1:28" ht="15.75" customHeight="1" x14ac:dyDescent="0.2">
      <c r="A81" s="8"/>
      <c r="B81" s="8"/>
      <c r="C81" s="192"/>
      <c r="D81" s="8"/>
      <c r="E81" s="8"/>
      <c r="F81" s="8"/>
      <c r="G81" s="8"/>
      <c r="H81" s="8"/>
      <c r="I81" s="8"/>
      <c r="J81" s="8"/>
      <c r="K81" s="8"/>
      <c r="L81" s="8"/>
      <c r="M81" s="8"/>
      <c r="N81" s="8"/>
      <c r="O81" s="8"/>
      <c r="P81" s="8"/>
      <c r="Q81" s="1"/>
      <c r="S81" s="8"/>
      <c r="T81" s="8"/>
      <c r="U81" s="8"/>
      <c r="V81" s="8"/>
      <c r="W81" s="8"/>
      <c r="X81" s="8"/>
      <c r="Y81" s="8"/>
      <c r="Z81" s="8"/>
      <c r="AA81" s="8"/>
      <c r="AB81" s="8"/>
    </row>
    <row r="82" spans="1:28" ht="15.75" customHeight="1" x14ac:dyDescent="0.2">
      <c r="A82" s="8"/>
      <c r="B82" s="8"/>
      <c r="C82" s="192"/>
      <c r="D82" s="8"/>
      <c r="E82" s="8"/>
      <c r="F82" s="8"/>
      <c r="G82" s="8"/>
      <c r="H82" s="8"/>
      <c r="I82" s="8"/>
      <c r="J82" s="8"/>
      <c r="K82" s="8"/>
      <c r="L82" s="8"/>
      <c r="M82" s="8"/>
      <c r="N82" s="8"/>
      <c r="O82" s="8"/>
      <c r="P82" s="8"/>
      <c r="Q82" s="1"/>
      <c r="S82" s="8"/>
      <c r="T82" s="8"/>
      <c r="U82" s="8"/>
      <c r="V82" s="8"/>
      <c r="W82" s="8"/>
      <c r="X82" s="8"/>
      <c r="Y82" s="8"/>
      <c r="Z82" s="8"/>
      <c r="AA82" s="8"/>
      <c r="AB82" s="8"/>
    </row>
    <row r="83" spans="1:28" ht="15.75" customHeight="1" x14ac:dyDescent="0.2">
      <c r="A83" s="8"/>
      <c r="B83" s="8"/>
      <c r="C83" s="192"/>
      <c r="D83" s="8"/>
      <c r="E83" s="8"/>
      <c r="F83" s="8"/>
      <c r="G83" s="8"/>
      <c r="H83" s="8"/>
      <c r="I83" s="8"/>
      <c r="J83" s="8"/>
      <c r="K83" s="8"/>
      <c r="L83" s="8"/>
      <c r="M83" s="8"/>
      <c r="N83" s="8"/>
      <c r="O83" s="8"/>
      <c r="P83" s="8"/>
      <c r="Q83" s="1"/>
      <c r="S83" s="8"/>
      <c r="T83" s="8"/>
      <c r="U83" s="8"/>
      <c r="V83" s="8"/>
      <c r="W83" s="8"/>
      <c r="X83" s="8"/>
      <c r="Y83" s="8"/>
      <c r="Z83" s="8"/>
      <c r="AA83" s="8"/>
      <c r="AB83" s="8"/>
    </row>
    <row r="84" spans="1:28" ht="15.75" customHeight="1" x14ac:dyDescent="0.2">
      <c r="A84" s="8"/>
      <c r="B84" s="8"/>
      <c r="C84" s="192"/>
      <c r="D84" s="8"/>
      <c r="E84" s="8"/>
      <c r="F84" s="8"/>
      <c r="G84" s="8"/>
      <c r="H84" s="8"/>
      <c r="I84" s="8"/>
      <c r="J84" s="8"/>
      <c r="K84" s="8"/>
      <c r="L84" s="8"/>
      <c r="M84" s="8"/>
      <c r="N84" s="8"/>
      <c r="O84" s="8"/>
      <c r="P84" s="8"/>
      <c r="Q84" s="1"/>
      <c r="S84" s="8"/>
      <c r="T84" s="8"/>
      <c r="U84" s="8"/>
      <c r="V84" s="8"/>
      <c r="W84" s="8"/>
      <c r="X84" s="8"/>
      <c r="Y84" s="8"/>
      <c r="Z84" s="8"/>
      <c r="AA84" s="8"/>
      <c r="AB84" s="8"/>
    </row>
    <row r="85" spans="1:28" ht="15.75" customHeight="1" x14ac:dyDescent="0.2">
      <c r="A85" s="8"/>
      <c r="B85" s="8"/>
      <c r="C85" s="192"/>
      <c r="D85" s="8"/>
      <c r="E85" s="8"/>
      <c r="F85" s="8"/>
      <c r="G85" s="8"/>
      <c r="H85" s="8"/>
      <c r="I85" s="8"/>
      <c r="J85" s="8"/>
      <c r="K85" s="8"/>
      <c r="L85" s="8"/>
      <c r="M85" s="8"/>
      <c r="N85" s="8"/>
      <c r="O85" s="8"/>
      <c r="P85" s="8"/>
      <c r="Q85" s="1"/>
      <c r="S85" s="8"/>
      <c r="T85" s="8"/>
      <c r="U85" s="8"/>
      <c r="V85" s="8"/>
      <c r="W85" s="8"/>
      <c r="X85" s="8"/>
      <c r="Y85" s="8"/>
      <c r="Z85" s="8"/>
      <c r="AA85" s="8"/>
      <c r="AB85" s="8"/>
    </row>
    <row r="86" spans="1:28" ht="15.75" customHeight="1" x14ac:dyDescent="0.2">
      <c r="A86" s="8"/>
      <c r="B86" s="8"/>
      <c r="C86" s="192"/>
      <c r="D86" s="8"/>
      <c r="E86" s="8"/>
      <c r="F86" s="8"/>
      <c r="G86" s="8"/>
      <c r="H86" s="8"/>
      <c r="I86" s="8"/>
      <c r="J86" s="8"/>
      <c r="K86" s="8"/>
      <c r="L86" s="8"/>
      <c r="M86" s="8"/>
      <c r="N86" s="8"/>
      <c r="O86" s="8"/>
      <c r="P86" s="8"/>
      <c r="Q86" s="1"/>
      <c r="S86" s="8"/>
      <c r="T86" s="8"/>
      <c r="U86" s="8"/>
      <c r="V86" s="8"/>
      <c r="W86" s="8"/>
      <c r="X86" s="8"/>
      <c r="Y86" s="8"/>
      <c r="Z86" s="8"/>
      <c r="AA86" s="8"/>
      <c r="AB86" s="8"/>
    </row>
    <row r="87" spans="1:28" ht="15.75" customHeight="1" x14ac:dyDescent="0.2">
      <c r="A87" s="8"/>
      <c r="B87" s="8"/>
      <c r="C87" s="192"/>
      <c r="D87" s="8"/>
      <c r="E87" s="8"/>
      <c r="F87" s="8"/>
      <c r="G87" s="8"/>
      <c r="H87" s="8"/>
      <c r="I87" s="8"/>
      <c r="J87" s="8"/>
      <c r="K87" s="8"/>
      <c r="L87" s="8"/>
      <c r="M87" s="8"/>
      <c r="N87" s="8"/>
      <c r="O87" s="8"/>
      <c r="P87" s="8"/>
      <c r="Q87" s="1"/>
      <c r="S87" s="8"/>
      <c r="T87" s="8"/>
      <c r="U87" s="8"/>
      <c r="V87" s="8"/>
      <c r="W87" s="8"/>
      <c r="X87" s="8"/>
      <c r="Y87" s="8"/>
      <c r="Z87" s="8"/>
      <c r="AA87" s="8"/>
      <c r="AB87" s="8"/>
    </row>
    <row r="88" spans="1:28" ht="15.75" customHeight="1" x14ac:dyDescent="0.2">
      <c r="A88" s="8"/>
      <c r="B88" s="8"/>
      <c r="C88" s="192"/>
      <c r="D88" s="8"/>
      <c r="E88" s="8"/>
      <c r="F88" s="8"/>
      <c r="G88" s="8"/>
      <c r="H88" s="8"/>
      <c r="I88" s="8"/>
      <c r="J88" s="8"/>
      <c r="K88" s="8"/>
      <c r="L88" s="8"/>
      <c r="M88" s="8"/>
      <c r="N88" s="8"/>
      <c r="O88" s="8"/>
      <c r="P88" s="8"/>
      <c r="Q88" s="1"/>
      <c r="S88" s="8"/>
      <c r="T88" s="8"/>
      <c r="U88" s="8"/>
      <c r="V88" s="8"/>
      <c r="W88" s="8"/>
      <c r="X88" s="8"/>
      <c r="Y88" s="8"/>
      <c r="Z88" s="8"/>
      <c r="AA88" s="8"/>
      <c r="AB88" s="8"/>
    </row>
    <row r="89" spans="1:28" ht="15.75" customHeight="1" x14ac:dyDescent="0.2">
      <c r="A89" s="8"/>
      <c r="B89" s="8"/>
      <c r="C89" s="192"/>
      <c r="D89" s="8"/>
      <c r="E89" s="8"/>
      <c r="F89" s="8"/>
      <c r="G89" s="8"/>
      <c r="H89" s="8"/>
      <c r="I89" s="8"/>
      <c r="J89" s="8"/>
      <c r="K89" s="8"/>
      <c r="L89" s="8"/>
      <c r="M89" s="8"/>
      <c r="N89" s="8"/>
      <c r="O89" s="8"/>
      <c r="P89" s="8"/>
      <c r="Q89" s="1"/>
      <c r="S89" s="8"/>
      <c r="T89" s="8"/>
      <c r="U89" s="8"/>
      <c r="V89" s="8"/>
      <c r="W89" s="8"/>
      <c r="X89" s="8"/>
      <c r="Y89" s="8"/>
      <c r="Z89" s="8"/>
      <c r="AA89" s="8"/>
      <c r="AB89" s="8"/>
    </row>
    <row r="90" spans="1:28" ht="15.75" customHeight="1" x14ac:dyDescent="0.2">
      <c r="A90" s="8"/>
      <c r="B90" s="8"/>
      <c r="C90" s="192"/>
      <c r="D90" s="8"/>
      <c r="E90" s="8"/>
      <c r="F90" s="8"/>
      <c r="G90" s="8"/>
      <c r="H90" s="8"/>
      <c r="I90" s="8"/>
      <c r="J90" s="8"/>
      <c r="K90" s="8"/>
      <c r="L90" s="8"/>
      <c r="M90" s="8"/>
      <c r="N90" s="8"/>
      <c r="O90" s="8"/>
      <c r="P90" s="8"/>
      <c r="Q90" s="1"/>
      <c r="S90" s="8"/>
      <c r="T90" s="8"/>
      <c r="U90" s="8"/>
      <c r="V90" s="8"/>
      <c r="W90" s="8"/>
      <c r="X90" s="8"/>
      <c r="Y90" s="8"/>
      <c r="Z90" s="8"/>
      <c r="AA90" s="8"/>
      <c r="AB90" s="8"/>
    </row>
    <row r="91" spans="1:28" ht="15.75" customHeight="1" x14ac:dyDescent="0.2">
      <c r="A91" s="8"/>
      <c r="B91" s="8"/>
      <c r="C91" s="192"/>
      <c r="D91" s="8"/>
      <c r="E91" s="8"/>
      <c r="F91" s="8"/>
      <c r="G91" s="8"/>
      <c r="H91" s="8"/>
      <c r="I91" s="8"/>
      <c r="J91" s="8"/>
      <c r="K91" s="8"/>
      <c r="L91" s="8"/>
      <c r="M91" s="8"/>
      <c r="N91" s="8"/>
      <c r="O91" s="8"/>
      <c r="P91" s="8"/>
      <c r="Q91" s="1"/>
      <c r="S91" s="8"/>
      <c r="T91" s="8"/>
      <c r="U91" s="8"/>
      <c r="V91" s="8"/>
      <c r="W91" s="8"/>
      <c r="X91" s="8"/>
      <c r="Y91" s="8"/>
      <c r="Z91" s="8"/>
      <c r="AA91" s="8"/>
      <c r="AB91" s="8"/>
    </row>
    <row r="92" spans="1:28" ht="15.75" customHeight="1" x14ac:dyDescent="0.2">
      <c r="A92" s="8"/>
      <c r="B92" s="8"/>
      <c r="C92" s="192"/>
      <c r="D92" s="8"/>
      <c r="E92" s="8"/>
      <c r="F92" s="8"/>
      <c r="G92" s="8"/>
      <c r="H92" s="8"/>
      <c r="I92" s="8"/>
      <c r="J92" s="8"/>
      <c r="K92" s="8"/>
      <c r="L92" s="8"/>
      <c r="M92" s="8"/>
      <c r="N92" s="8"/>
      <c r="O92" s="8"/>
      <c r="P92" s="8"/>
      <c r="Q92" s="1"/>
      <c r="S92" s="8"/>
      <c r="T92" s="8"/>
      <c r="U92" s="8"/>
      <c r="V92" s="8"/>
      <c r="W92" s="8"/>
      <c r="X92" s="8"/>
      <c r="Y92" s="8"/>
      <c r="Z92" s="8"/>
      <c r="AA92" s="8"/>
      <c r="AB92" s="8"/>
    </row>
    <row r="93" spans="1:28" ht="15.75" customHeight="1" x14ac:dyDescent="0.2">
      <c r="A93" s="8"/>
      <c r="B93" s="8"/>
      <c r="C93" s="192"/>
      <c r="D93" s="8"/>
      <c r="E93" s="8"/>
      <c r="F93" s="8"/>
      <c r="G93" s="8"/>
      <c r="H93" s="8"/>
      <c r="I93" s="8"/>
      <c r="J93" s="8"/>
      <c r="K93" s="8"/>
      <c r="L93" s="8"/>
      <c r="M93" s="8"/>
      <c r="N93" s="8"/>
      <c r="O93" s="8"/>
      <c r="P93" s="8"/>
      <c r="Q93" s="1"/>
      <c r="S93" s="8"/>
      <c r="T93" s="8"/>
      <c r="U93" s="8"/>
      <c r="V93" s="8"/>
      <c r="W93" s="8"/>
      <c r="X93" s="8"/>
      <c r="Y93" s="8"/>
      <c r="Z93" s="8"/>
      <c r="AA93" s="8"/>
      <c r="AB93" s="8"/>
    </row>
    <row r="94" spans="1:28" ht="15.75" customHeight="1" x14ac:dyDescent="0.2">
      <c r="A94" s="8"/>
      <c r="B94" s="8"/>
      <c r="C94" s="192"/>
      <c r="D94" s="8"/>
      <c r="E94" s="8"/>
      <c r="F94" s="8"/>
      <c r="G94" s="8"/>
      <c r="H94" s="8"/>
      <c r="I94" s="8"/>
      <c r="J94" s="8"/>
      <c r="K94" s="8"/>
      <c r="L94" s="8"/>
      <c r="M94" s="8"/>
      <c r="N94" s="8"/>
      <c r="O94" s="8"/>
      <c r="P94" s="8"/>
      <c r="Q94" s="1"/>
      <c r="S94" s="8"/>
      <c r="T94" s="8"/>
      <c r="U94" s="8"/>
      <c r="V94" s="8"/>
      <c r="W94" s="8"/>
      <c r="X94" s="8"/>
      <c r="Y94" s="8"/>
      <c r="Z94" s="8"/>
      <c r="AA94" s="8"/>
      <c r="AB94" s="8"/>
    </row>
    <row r="95" spans="1:28" ht="15.75" customHeight="1" x14ac:dyDescent="0.2">
      <c r="A95" s="18"/>
      <c r="B95" s="18"/>
      <c r="C95" s="193"/>
      <c r="D95" s="18"/>
      <c r="E95" s="18"/>
      <c r="F95" s="18"/>
      <c r="G95" s="18"/>
      <c r="H95" s="18"/>
      <c r="I95" s="18"/>
      <c r="J95" s="18"/>
      <c r="K95" s="18"/>
      <c r="L95" s="18"/>
      <c r="M95" s="18"/>
      <c r="N95" s="18"/>
      <c r="O95" s="18"/>
      <c r="P95" s="18"/>
      <c r="Q95" s="1"/>
      <c r="S95" s="18"/>
      <c r="T95" s="18"/>
      <c r="U95" s="18"/>
      <c r="V95" s="18"/>
      <c r="W95" s="18"/>
      <c r="X95" s="18"/>
      <c r="Y95" s="18"/>
      <c r="Z95" s="18"/>
      <c r="AA95" s="18"/>
      <c r="AB95" s="8"/>
    </row>
    <row r="96" spans="1:28" ht="15.75" customHeight="1" x14ac:dyDescent="0.2">
      <c r="A96" s="18"/>
      <c r="B96" s="18"/>
      <c r="C96" s="193"/>
      <c r="D96" s="18"/>
      <c r="E96" s="18"/>
      <c r="F96" s="18"/>
      <c r="G96" s="18"/>
      <c r="H96" s="18"/>
      <c r="I96" s="18"/>
      <c r="J96" s="18"/>
      <c r="K96" s="18"/>
      <c r="L96" s="18"/>
      <c r="M96" s="18"/>
      <c r="N96" s="18"/>
      <c r="O96" s="18"/>
      <c r="P96" s="18"/>
      <c r="Q96" s="1"/>
      <c r="S96" s="18"/>
      <c r="T96" s="18"/>
      <c r="U96" s="18"/>
      <c r="V96" s="18"/>
      <c r="W96" s="18"/>
      <c r="X96" s="18"/>
      <c r="Y96" s="18"/>
      <c r="Z96" s="18"/>
      <c r="AA96" s="18"/>
      <c r="AB96" s="8"/>
    </row>
    <row r="97" spans="1:28" ht="15.75" customHeight="1" x14ac:dyDescent="0.2">
      <c r="A97" s="18"/>
      <c r="B97" s="18"/>
      <c r="C97" s="193"/>
      <c r="D97" s="18"/>
      <c r="E97" s="18"/>
      <c r="F97" s="18"/>
      <c r="G97" s="18"/>
      <c r="H97" s="18"/>
      <c r="I97" s="18"/>
      <c r="J97" s="18"/>
      <c r="K97" s="18"/>
      <c r="L97" s="18"/>
      <c r="M97" s="18"/>
      <c r="N97" s="18"/>
      <c r="O97" s="18"/>
      <c r="P97" s="18"/>
      <c r="Q97" s="1"/>
      <c r="S97" s="18"/>
      <c r="T97" s="18"/>
      <c r="U97" s="18"/>
      <c r="V97" s="18"/>
      <c r="W97" s="18"/>
      <c r="X97" s="18"/>
      <c r="Y97" s="18"/>
      <c r="Z97" s="18"/>
      <c r="AA97" s="18"/>
      <c r="AB97" s="8"/>
    </row>
    <row r="98" spans="1:28" ht="15.75" customHeight="1" x14ac:dyDescent="0.2">
      <c r="A98" s="18"/>
      <c r="B98" s="18"/>
      <c r="C98" s="193"/>
      <c r="D98" s="18"/>
      <c r="E98" s="18"/>
      <c r="F98" s="18"/>
      <c r="G98" s="18"/>
      <c r="H98" s="18"/>
      <c r="I98" s="18"/>
      <c r="J98" s="18"/>
      <c r="K98" s="18"/>
      <c r="L98" s="18"/>
      <c r="M98" s="18"/>
      <c r="N98" s="18"/>
      <c r="O98" s="18"/>
      <c r="P98" s="18"/>
      <c r="Q98" s="1"/>
      <c r="S98" s="18"/>
      <c r="T98" s="18"/>
      <c r="U98" s="18"/>
      <c r="V98" s="18"/>
      <c r="W98" s="18"/>
      <c r="X98" s="18"/>
      <c r="Y98" s="18"/>
      <c r="Z98" s="18"/>
      <c r="AA98" s="18"/>
      <c r="AB98" s="8"/>
    </row>
    <row r="99" spans="1:28" ht="15.75" customHeight="1" x14ac:dyDescent="0.2">
      <c r="A99" s="18"/>
      <c r="B99" s="18"/>
      <c r="C99" s="193"/>
      <c r="D99" s="18"/>
      <c r="E99" s="18"/>
      <c r="F99" s="18"/>
      <c r="G99" s="18"/>
      <c r="H99" s="18"/>
      <c r="I99" s="18"/>
      <c r="J99" s="18"/>
      <c r="K99" s="18"/>
      <c r="L99" s="18"/>
      <c r="M99" s="18"/>
      <c r="N99" s="18"/>
      <c r="O99" s="18"/>
      <c r="P99" s="18"/>
      <c r="Q99" s="1"/>
      <c r="S99" s="18"/>
      <c r="T99" s="18"/>
      <c r="U99" s="18"/>
      <c r="V99" s="18"/>
      <c r="W99" s="18"/>
      <c r="X99" s="18"/>
      <c r="Y99" s="18"/>
      <c r="Z99" s="18"/>
      <c r="AA99" s="18"/>
      <c r="AB99" s="8"/>
    </row>
    <row r="100" spans="1:28" ht="15.75" customHeight="1" x14ac:dyDescent="0.2">
      <c r="A100" s="18"/>
      <c r="B100" s="18"/>
      <c r="C100" s="193"/>
      <c r="D100" s="18"/>
      <c r="E100" s="18"/>
      <c r="F100" s="18"/>
      <c r="G100" s="18"/>
      <c r="H100" s="18"/>
      <c r="I100" s="18"/>
      <c r="J100" s="18"/>
      <c r="K100" s="18"/>
      <c r="L100" s="18"/>
      <c r="M100" s="18"/>
      <c r="N100" s="18"/>
      <c r="O100" s="18"/>
      <c r="P100" s="18"/>
      <c r="Q100" s="1"/>
      <c r="S100" s="18"/>
      <c r="T100" s="18"/>
      <c r="U100" s="18"/>
      <c r="V100" s="18"/>
      <c r="W100" s="18"/>
      <c r="X100" s="18"/>
      <c r="Y100" s="18"/>
      <c r="Z100" s="18"/>
      <c r="AA100" s="18"/>
      <c r="AB100" s="8"/>
    </row>
    <row r="101" spans="1:28" ht="15.75" customHeight="1" x14ac:dyDescent="0.2">
      <c r="A101" s="18"/>
      <c r="B101" s="18"/>
      <c r="C101" s="193"/>
      <c r="D101" s="18"/>
      <c r="E101" s="18"/>
      <c r="F101" s="18"/>
      <c r="G101" s="18"/>
      <c r="H101" s="18"/>
      <c r="I101" s="18"/>
      <c r="J101" s="18"/>
      <c r="K101" s="18"/>
      <c r="L101" s="18"/>
      <c r="M101" s="18"/>
      <c r="N101" s="18"/>
      <c r="O101" s="18"/>
      <c r="P101" s="18"/>
      <c r="Q101" s="1"/>
      <c r="S101" s="18"/>
      <c r="T101" s="18"/>
      <c r="U101" s="18"/>
      <c r="V101" s="18"/>
      <c r="W101" s="18"/>
      <c r="X101" s="18"/>
      <c r="Y101" s="18"/>
      <c r="Z101" s="18"/>
      <c r="AA101" s="18"/>
      <c r="AB101" s="8"/>
    </row>
    <row r="102" spans="1:28" ht="15.75" customHeight="1" x14ac:dyDescent="0.2">
      <c r="A102" s="18"/>
      <c r="B102" s="18"/>
      <c r="C102" s="193"/>
      <c r="D102" s="18"/>
      <c r="E102" s="18"/>
      <c r="F102" s="18"/>
      <c r="G102" s="18"/>
      <c r="H102" s="18"/>
      <c r="I102" s="18"/>
      <c r="J102" s="18"/>
      <c r="K102" s="18"/>
      <c r="L102" s="18"/>
      <c r="M102" s="18"/>
      <c r="N102" s="18"/>
      <c r="O102" s="18"/>
      <c r="P102" s="18"/>
      <c r="Q102" s="1"/>
      <c r="S102" s="18"/>
      <c r="T102" s="18"/>
      <c r="U102" s="18"/>
      <c r="V102" s="18"/>
      <c r="W102" s="18"/>
      <c r="X102" s="18"/>
      <c r="Y102" s="18"/>
      <c r="Z102" s="18"/>
      <c r="AA102" s="18"/>
      <c r="AB102" s="8"/>
    </row>
    <row r="103" spans="1:28" ht="15.75" customHeight="1" x14ac:dyDescent="0.2">
      <c r="A103" s="18"/>
      <c r="B103" s="18"/>
      <c r="C103" s="193"/>
      <c r="D103" s="18"/>
      <c r="E103" s="18"/>
      <c r="F103" s="18"/>
      <c r="G103" s="18"/>
      <c r="H103" s="18"/>
      <c r="I103" s="18"/>
      <c r="J103" s="18"/>
      <c r="K103" s="18"/>
      <c r="L103" s="18"/>
      <c r="M103" s="18"/>
      <c r="N103" s="18"/>
      <c r="O103" s="18"/>
      <c r="P103" s="18"/>
      <c r="Q103" s="1"/>
      <c r="S103" s="18"/>
      <c r="T103" s="18"/>
      <c r="U103" s="18"/>
      <c r="V103" s="18"/>
      <c r="W103" s="18"/>
      <c r="X103" s="18"/>
      <c r="Y103" s="18"/>
      <c r="Z103" s="18"/>
      <c r="AA103" s="18"/>
      <c r="AB103" s="8"/>
    </row>
    <row r="104" spans="1:28" ht="15.75" customHeight="1" x14ac:dyDescent="0.2">
      <c r="A104" s="18"/>
      <c r="B104" s="18"/>
      <c r="C104" s="193"/>
      <c r="D104" s="18"/>
      <c r="E104" s="18"/>
      <c r="F104" s="18"/>
      <c r="G104" s="18"/>
      <c r="H104" s="18"/>
      <c r="I104" s="18"/>
      <c r="J104" s="18"/>
      <c r="K104" s="18"/>
      <c r="L104" s="18"/>
      <c r="M104" s="18"/>
      <c r="N104" s="18"/>
      <c r="O104" s="18"/>
      <c r="P104" s="18"/>
      <c r="Q104" s="1"/>
      <c r="S104" s="18"/>
      <c r="T104" s="18"/>
      <c r="U104" s="18"/>
      <c r="V104" s="18"/>
      <c r="W104" s="18"/>
      <c r="X104" s="18"/>
      <c r="Y104" s="18"/>
      <c r="Z104" s="18"/>
      <c r="AA104" s="18"/>
      <c r="AB104" s="8"/>
    </row>
    <row r="105" spans="1:28" ht="15.75" customHeight="1" x14ac:dyDescent="0.2">
      <c r="A105" s="18"/>
      <c r="B105" s="18"/>
      <c r="C105" s="193"/>
      <c r="D105" s="18"/>
      <c r="E105" s="18"/>
      <c r="F105" s="18"/>
      <c r="G105" s="18"/>
      <c r="H105" s="18"/>
      <c r="I105" s="18"/>
      <c r="J105" s="18"/>
      <c r="K105" s="18"/>
      <c r="L105" s="18"/>
      <c r="M105" s="18"/>
      <c r="N105" s="18"/>
      <c r="O105" s="18"/>
      <c r="P105" s="18"/>
      <c r="Q105" s="1"/>
      <c r="S105" s="18"/>
      <c r="T105" s="18"/>
      <c r="U105" s="18"/>
      <c r="V105" s="18"/>
      <c r="W105" s="18"/>
      <c r="X105" s="18"/>
      <c r="Y105" s="18"/>
      <c r="Z105" s="18"/>
      <c r="AA105" s="18"/>
      <c r="AB105" s="8"/>
    </row>
    <row r="106" spans="1:28" ht="15.75" customHeight="1" x14ac:dyDescent="0.2">
      <c r="A106" s="18"/>
      <c r="B106" s="18"/>
      <c r="C106" s="193"/>
      <c r="D106" s="18"/>
      <c r="E106" s="18"/>
      <c r="F106" s="18"/>
      <c r="G106" s="18"/>
      <c r="H106" s="18"/>
      <c r="I106" s="18"/>
      <c r="J106" s="18"/>
      <c r="K106" s="18"/>
      <c r="L106" s="18"/>
      <c r="M106" s="18"/>
      <c r="N106" s="18"/>
      <c r="O106" s="18"/>
      <c r="P106" s="18"/>
      <c r="Q106" s="1"/>
      <c r="S106" s="18"/>
      <c r="T106" s="18"/>
      <c r="U106" s="18"/>
      <c r="V106" s="18"/>
      <c r="W106" s="18"/>
      <c r="X106" s="18"/>
      <c r="Y106" s="18"/>
      <c r="Z106" s="18"/>
      <c r="AA106" s="18"/>
      <c r="AB106" s="8"/>
    </row>
    <row r="107" spans="1:28" ht="15.75" customHeight="1" x14ac:dyDescent="0.2">
      <c r="A107" s="18"/>
      <c r="B107" s="18"/>
      <c r="C107" s="193"/>
      <c r="D107" s="18"/>
      <c r="E107" s="18"/>
      <c r="F107" s="18"/>
      <c r="G107" s="18"/>
      <c r="H107" s="18"/>
      <c r="I107" s="18"/>
      <c r="J107" s="18"/>
      <c r="K107" s="18"/>
      <c r="L107" s="18"/>
      <c r="M107" s="18"/>
      <c r="N107" s="18"/>
      <c r="O107" s="18"/>
      <c r="P107" s="18"/>
      <c r="Q107" s="1"/>
      <c r="S107" s="18"/>
      <c r="T107" s="18"/>
      <c r="U107" s="18"/>
      <c r="V107" s="18"/>
      <c r="W107" s="18"/>
      <c r="X107" s="18"/>
      <c r="Y107" s="18"/>
      <c r="Z107" s="18"/>
      <c r="AA107" s="18"/>
      <c r="AB107" s="8"/>
    </row>
    <row r="108" spans="1:28" ht="15.75" customHeight="1" x14ac:dyDescent="0.2">
      <c r="A108" s="18"/>
      <c r="B108" s="18"/>
      <c r="C108" s="193"/>
      <c r="D108" s="18"/>
      <c r="E108" s="18"/>
      <c r="F108" s="18"/>
      <c r="G108" s="18"/>
      <c r="H108" s="18"/>
      <c r="I108" s="18"/>
      <c r="J108" s="18"/>
      <c r="K108" s="18"/>
      <c r="L108" s="18"/>
      <c r="M108" s="18"/>
      <c r="N108" s="18"/>
      <c r="O108" s="18"/>
      <c r="P108" s="18"/>
      <c r="Q108" s="1"/>
      <c r="S108" s="18"/>
      <c r="T108" s="18"/>
      <c r="U108" s="18"/>
      <c r="V108" s="18"/>
      <c r="W108" s="18"/>
      <c r="X108" s="18"/>
      <c r="Y108" s="18"/>
      <c r="Z108" s="18"/>
      <c r="AA108" s="18"/>
      <c r="AB108" s="8"/>
    </row>
    <row r="109" spans="1:28" ht="15.75" customHeight="1" x14ac:dyDescent="0.2">
      <c r="A109" s="18"/>
      <c r="B109" s="18"/>
      <c r="C109" s="193"/>
      <c r="D109" s="18"/>
      <c r="E109" s="18"/>
      <c r="F109" s="18"/>
      <c r="G109" s="18"/>
      <c r="H109" s="18"/>
      <c r="I109" s="18"/>
      <c r="J109" s="18"/>
      <c r="K109" s="18"/>
      <c r="L109" s="18"/>
      <c r="M109" s="18"/>
      <c r="N109" s="18"/>
      <c r="O109" s="18"/>
      <c r="P109" s="18"/>
      <c r="Q109" s="1"/>
      <c r="S109" s="18"/>
      <c r="T109" s="18"/>
      <c r="U109" s="18"/>
      <c r="V109" s="18"/>
      <c r="W109" s="18"/>
      <c r="X109" s="18"/>
      <c r="Y109" s="18"/>
      <c r="Z109" s="18"/>
      <c r="AA109" s="18"/>
      <c r="AB109" s="8"/>
    </row>
    <row r="110" spans="1:28" ht="15.75" customHeight="1" x14ac:dyDescent="0.2">
      <c r="A110" s="18"/>
      <c r="B110" s="18"/>
      <c r="C110" s="193"/>
      <c r="D110" s="18"/>
      <c r="E110" s="18"/>
      <c r="F110" s="18"/>
      <c r="G110" s="18"/>
      <c r="H110" s="18"/>
      <c r="I110" s="18"/>
      <c r="J110" s="18"/>
      <c r="K110" s="18"/>
      <c r="L110" s="18"/>
      <c r="M110" s="18"/>
      <c r="N110" s="18"/>
      <c r="O110" s="18"/>
      <c r="P110" s="18"/>
      <c r="Q110" s="1"/>
      <c r="S110" s="18"/>
      <c r="T110" s="18"/>
      <c r="U110" s="18"/>
      <c r="V110" s="18"/>
      <c r="W110" s="18"/>
      <c r="X110" s="18"/>
      <c r="Y110" s="18"/>
      <c r="Z110" s="18"/>
      <c r="AA110" s="18"/>
      <c r="AB110" s="8"/>
    </row>
    <row r="111" spans="1:28" ht="15.75" customHeight="1" x14ac:dyDescent="0.2">
      <c r="A111" s="18"/>
      <c r="B111" s="18"/>
      <c r="C111" s="193"/>
      <c r="D111" s="18"/>
      <c r="E111" s="18"/>
      <c r="F111" s="18"/>
      <c r="G111" s="18"/>
      <c r="H111" s="18"/>
      <c r="I111" s="18"/>
      <c r="J111" s="18"/>
      <c r="K111" s="18"/>
      <c r="L111" s="18"/>
      <c r="M111" s="18"/>
      <c r="N111" s="18"/>
      <c r="O111" s="18"/>
      <c r="P111" s="18"/>
      <c r="Q111" s="1"/>
      <c r="S111" s="18"/>
      <c r="T111" s="18"/>
      <c r="U111" s="18"/>
      <c r="V111" s="18"/>
      <c r="W111" s="18"/>
      <c r="X111" s="18"/>
      <c r="Y111" s="18"/>
      <c r="Z111" s="18"/>
      <c r="AA111" s="18"/>
      <c r="AB111" s="8"/>
    </row>
    <row r="112" spans="1:28" ht="15.75" customHeight="1" x14ac:dyDescent="0.2">
      <c r="A112" s="18"/>
      <c r="B112" s="18"/>
      <c r="C112" s="193"/>
      <c r="D112" s="18"/>
      <c r="E112" s="18"/>
      <c r="F112" s="18"/>
      <c r="G112" s="18"/>
      <c r="H112" s="18"/>
      <c r="I112" s="18"/>
      <c r="J112" s="18"/>
      <c r="K112" s="18"/>
      <c r="L112" s="18"/>
      <c r="M112" s="18"/>
      <c r="N112" s="18"/>
      <c r="O112" s="18"/>
      <c r="P112" s="18"/>
      <c r="Q112" s="1"/>
      <c r="S112" s="18"/>
      <c r="T112" s="18"/>
      <c r="U112" s="18"/>
      <c r="V112" s="18"/>
      <c r="W112" s="18"/>
      <c r="X112" s="18"/>
      <c r="Y112" s="18"/>
      <c r="Z112" s="18"/>
      <c r="AA112" s="18"/>
      <c r="AB112" s="8"/>
    </row>
    <row r="113" spans="1:28" ht="15.75" customHeight="1" x14ac:dyDescent="0.2">
      <c r="A113" s="18"/>
      <c r="B113" s="18"/>
      <c r="C113" s="193"/>
      <c r="D113" s="18"/>
      <c r="E113" s="18"/>
      <c r="F113" s="18"/>
      <c r="G113" s="18"/>
      <c r="H113" s="18"/>
      <c r="I113" s="18"/>
      <c r="J113" s="18"/>
      <c r="K113" s="18"/>
      <c r="L113" s="18"/>
      <c r="M113" s="18"/>
      <c r="N113" s="18"/>
      <c r="O113" s="18"/>
      <c r="P113" s="18"/>
      <c r="Q113" s="1"/>
      <c r="S113" s="18"/>
      <c r="T113" s="18"/>
      <c r="U113" s="18"/>
      <c r="V113" s="18"/>
      <c r="W113" s="18"/>
      <c r="X113" s="18"/>
      <c r="Y113" s="18"/>
      <c r="Z113" s="18"/>
      <c r="AA113" s="18"/>
      <c r="AB113" s="8"/>
    </row>
    <row r="114" spans="1:28" ht="15.75" customHeight="1" x14ac:dyDescent="0.2">
      <c r="A114" s="18"/>
      <c r="B114" s="18"/>
      <c r="C114" s="193"/>
      <c r="D114" s="18"/>
      <c r="E114" s="18"/>
      <c r="F114" s="18"/>
      <c r="G114" s="18"/>
      <c r="H114" s="18"/>
      <c r="I114" s="18"/>
      <c r="J114" s="18"/>
      <c r="K114" s="18"/>
      <c r="L114" s="18"/>
      <c r="M114" s="18"/>
      <c r="N114" s="18"/>
      <c r="O114" s="18"/>
      <c r="P114" s="18"/>
      <c r="Q114" s="1"/>
      <c r="S114" s="18"/>
      <c r="T114" s="18"/>
      <c r="U114" s="18"/>
      <c r="V114" s="18"/>
      <c r="W114" s="18"/>
      <c r="X114" s="18"/>
      <c r="Y114" s="18"/>
      <c r="Z114" s="18"/>
      <c r="AA114" s="18"/>
      <c r="AB114" s="8"/>
    </row>
    <row r="115" spans="1:28" ht="15.75" customHeight="1" x14ac:dyDescent="0.2">
      <c r="A115" s="18"/>
      <c r="B115" s="18"/>
      <c r="C115" s="193"/>
      <c r="D115" s="18"/>
      <c r="E115" s="18"/>
      <c r="F115" s="18"/>
      <c r="G115" s="18"/>
      <c r="H115" s="18"/>
      <c r="I115" s="18"/>
      <c r="J115" s="18"/>
      <c r="K115" s="18"/>
      <c r="L115" s="18"/>
      <c r="M115" s="18"/>
      <c r="N115" s="18"/>
      <c r="O115" s="18"/>
      <c r="P115" s="18"/>
      <c r="Q115" s="1"/>
      <c r="S115" s="18"/>
      <c r="T115" s="18"/>
      <c r="U115" s="18"/>
      <c r="V115" s="18"/>
      <c r="W115" s="18"/>
      <c r="X115" s="18"/>
      <c r="Y115" s="18"/>
      <c r="Z115" s="18"/>
      <c r="AA115" s="18"/>
      <c r="AB115" s="8"/>
    </row>
    <row r="116" spans="1:28" ht="15.75" customHeight="1" x14ac:dyDescent="0.2">
      <c r="A116" s="18"/>
      <c r="B116" s="18"/>
      <c r="C116" s="193"/>
      <c r="D116" s="18"/>
      <c r="E116" s="18"/>
      <c r="F116" s="18"/>
      <c r="G116" s="18"/>
      <c r="H116" s="18"/>
      <c r="I116" s="18"/>
      <c r="J116" s="18"/>
      <c r="K116" s="18"/>
      <c r="L116" s="18"/>
      <c r="M116" s="18"/>
      <c r="N116" s="18"/>
      <c r="O116" s="18"/>
      <c r="P116" s="18"/>
      <c r="Q116" s="1"/>
      <c r="S116" s="18"/>
      <c r="T116" s="18"/>
      <c r="U116" s="18"/>
      <c r="V116" s="18"/>
      <c r="W116" s="18"/>
      <c r="X116" s="18"/>
      <c r="Y116" s="18"/>
      <c r="Z116" s="18"/>
      <c r="AA116" s="18"/>
      <c r="AB116" s="8"/>
    </row>
    <row r="117" spans="1:28" ht="15.75" customHeight="1" x14ac:dyDescent="0.2">
      <c r="A117" s="18"/>
      <c r="B117" s="18"/>
      <c r="C117" s="193"/>
      <c r="D117" s="18"/>
      <c r="E117" s="18"/>
      <c r="F117" s="18"/>
      <c r="G117" s="18"/>
      <c r="H117" s="18"/>
      <c r="I117" s="18"/>
      <c r="J117" s="18"/>
      <c r="K117" s="18"/>
      <c r="L117" s="18"/>
      <c r="M117" s="18"/>
      <c r="N117" s="18"/>
      <c r="O117" s="18"/>
      <c r="P117" s="18"/>
      <c r="Q117" s="1"/>
      <c r="S117" s="18"/>
      <c r="T117" s="18"/>
      <c r="U117" s="18"/>
      <c r="V117" s="18"/>
      <c r="W117" s="18"/>
      <c r="X117" s="18"/>
      <c r="Y117" s="18"/>
      <c r="Z117" s="18"/>
      <c r="AA117" s="18"/>
      <c r="AB117" s="8"/>
    </row>
    <row r="118" spans="1:28" ht="15.75" customHeight="1" x14ac:dyDescent="0.2">
      <c r="A118" s="18"/>
      <c r="B118" s="18"/>
      <c r="C118" s="193"/>
      <c r="D118" s="18"/>
      <c r="E118" s="18"/>
      <c r="F118" s="18"/>
      <c r="G118" s="18"/>
      <c r="H118" s="18"/>
      <c r="I118" s="18"/>
      <c r="J118" s="18"/>
      <c r="K118" s="18"/>
      <c r="L118" s="18"/>
      <c r="M118" s="18"/>
      <c r="N118" s="18"/>
      <c r="O118" s="18"/>
      <c r="P118" s="18"/>
      <c r="Q118" s="1"/>
      <c r="S118" s="18"/>
      <c r="T118" s="18"/>
      <c r="U118" s="18"/>
      <c r="V118" s="18"/>
      <c r="W118" s="18"/>
      <c r="X118" s="18"/>
      <c r="Y118" s="18"/>
      <c r="Z118" s="18"/>
      <c r="AA118" s="18"/>
      <c r="AB118" s="8"/>
    </row>
    <row r="119" spans="1:28" ht="15.75" customHeight="1" x14ac:dyDescent="0.2">
      <c r="A119" s="18"/>
      <c r="B119" s="18"/>
      <c r="C119" s="193"/>
      <c r="D119" s="18"/>
      <c r="E119" s="18"/>
      <c r="F119" s="18"/>
      <c r="G119" s="18"/>
      <c r="H119" s="18"/>
      <c r="I119" s="18"/>
      <c r="J119" s="18"/>
      <c r="K119" s="18"/>
      <c r="L119" s="18"/>
      <c r="M119" s="18"/>
      <c r="N119" s="18"/>
      <c r="O119" s="18"/>
      <c r="P119" s="18"/>
      <c r="Q119" s="1"/>
      <c r="S119" s="18"/>
      <c r="T119" s="18"/>
      <c r="U119" s="18"/>
      <c r="V119" s="18"/>
      <c r="W119" s="18"/>
      <c r="X119" s="18"/>
      <c r="Y119" s="18"/>
      <c r="Z119" s="18"/>
      <c r="AA119" s="18"/>
      <c r="AB119" s="8"/>
    </row>
    <row r="120" spans="1:28" ht="15.75" customHeight="1" x14ac:dyDescent="0.2">
      <c r="A120" s="18"/>
      <c r="B120" s="18"/>
      <c r="C120" s="193"/>
      <c r="D120" s="18"/>
      <c r="E120" s="18"/>
      <c r="F120" s="18"/>
      <c r="G120" s="18"/>
      <c r="H120" s="18"/>
      <c r="I120" s="18"/>
      <c r="J120" s="18"/>
      <c r="K120" s="18"/>
      <c r="L120" s="18"/>
      <c r="M120" s="18"/>
      <c r="N120" s="18"/>
      <c r="O120" s="18"/>
      <c r="P120" s="18"/>
      <c r="Q120" s="1"/>
      <c r="S120" s="18"/>
      <c r="T120" s="18"/>
      <c r="U120" s="18"/>
      <c r="V120" s="18"/>
      <c r="W120" s="18"/>
      <c r="X120" s="18"/>
      <c r="Y120" s="18"/>
      <c r="Z120" s="18"/>
      <c r="AA120" s="18"/>
      <c r="AB120" s="8"/>
    </row>
    <row r="121" spans="1:28" ht="15.75" customHeight="1" x14ac:dyDescent="0.2">
      <c r="A121" s="18"/>
      <c r="B121" s="18"/>
      <c r="C121" s="193"/>
      <c r="D121" s="18"/>
      <c r="E121" s="18"/>
      <c r="F121" s="18"/>
      <c r="G121" s="18"/>
      <c r="H121" s="18"/>
      <c r="I121" s="18"/>
      <c r="J121" s="18"/>
      <c r="K121" s="18"/>
      <c r="L121" s="18"/>
      <c r="M121" s="18"/>
      <c r="N121" s="18"/>
      <c r="O121" s="18"/>
      <c r="P121" s="18"/>
      <c r="Q121" s="1"/>
      <c r="S121" s="18"/>
      <c r="T121" s="18"/>
      <c r="U121" s="18"/>
      <c r="V121" s="18"/>
      <c r="W121" s="18"/>
      <c r="X121" s="18"/>
      <c r="Y121" s="18"/>
      <c r="Z121" s="18"/>
      <c r="AA121" s="18"/>
      <c r="AB121" s="8"/>
    </row>
    <row r="122" spans="1:28" ht="15.75" customHeight="1" x14ac:dyDescent="0.2">
      <c r="A122" s="18"/>
      <c r="B122" s="18"/>
      <c r="C122" s="193"/>
      <c r="D122" s="18"/>
      <c r="E122" s="18"/>
      <c r="F122" s="18"/>
      <c r="G122" s="18"/>
      <c r="H122" s="18"/>
      <c r="I122" s="18"/>
      <c r="J122" s="18"/>
      <c r="K122" s="18"/>
      <c r="L122" s="18"/>
      <c r="M122" s="18"/>
      <c r="N122" s="18"/>
      <c r="O122" s="18"/>
      <c r="P122" s="18"/>
      <c r="Q122" s="1"/>
      <c r="S122" s="18"/>
      <c r="T122" s="18"/>
      <c r="U122" s="18"/>
      <c r="V122" s="18"/>
      <c r="W122" s="18"/>
      <c r="X122" s="18"/>
      <c r="Y122" s="18"/>
      <c r="Z122" s="18"/>
      <c r="AA122" s="18"/>
      <c r="AB122" s="8"/>
    </row>
    <row r="123" spans="1:28" ht="15.75" customHeight="1" x14ac:dyDescent="0.2">
      <c r="A123" s="18"/>
      <c r="B123" s="18"/>
      <c r="C123" s="193"/>
      <c r="D123" s="18"/>
      <c r="E123" s="18"/>
      <c r="F123" s="18"/>
      <c r="G123" s="18"/>
      <c r="H123" s="18"/>
      <c r="I123" s="18"/>
      <c r="J123" s="18"/>
      <c r="K123" s="18"/>
      <c r="L123" s="18"/>
      <c r="M123" s="18"/>
      <c r="N123" s="18"/>
      <c r="O123" s="18"/>
      <c r="P123" s="18"/>
      <c r="Q123" s="1"/>
      <c r="S123" s="18"/>
      <c r="T123" s="18"/>
      <c r="U123" s="18"/>
      <c r="V123" s="18"/>
      <c r="W123" s="18"/>
      <c r="X123" s="18"/>
      <c r="Y123" s="18"/>
      <c r="Z123" s="18"/>
      <c r="AA123" s="18"/>
      <c r="AB123" s="8"/>
    </row>
    <row r="124" spans="1:28" ht="15.75" customHeight="1" x14ac:dyDescent="0.2">
      <c r="A124" s="18"/>
      <c r="B124" s="18"/>
      <c r="C124" s="193"/>
      <c r="D124" s="18"/>
      <c r="E124" s="18"/>
      <c r="F124" s="18"/>
      <c r="G124" s="18"/>
      <c r="H124" s="18"/>
      <c r="I124" s="18"/>
      <c r="J124" s="18"/>
      <c r="K124" s="18"/>
      <c r="L124" s="18"/>
      <c r="M124" s="18"/>
      <c r="N124" s="18"/>
      <c r="O124" s="18"/>
      <c r="P124" s="18"/>
      <c r="Q124" s="1"/>
      <c r="S124" s="18"/>
      <c r="T124" s="18"/>
      <c r="U124" s="18"/>
      <c r="V124" s="18"/>
      <c r="W124" s="18"/>
      <c r="X124" s="18"/>
      <c r="Y124" s="18"/>
      <c r="Z124" s="18"/>
      <c r="AA124" s="18"/>
      <c r="AB124" s="8"/>
    </row>
    <row r="125" spans="1:28" ht="15.75" customHeight="1" x14ac:dyDescent="0.2">
      <c r="A125" s="18"/>
      <c r="B125" s="18"/>
      <c r="C125" s="193"/>
      <c r="D125" s="18"/>
      <c r="E125" s="18"/>
      <c r="F125" s="18"/>
      <c r="G125" s="18"/>
      <c r="H125" s="18"/>
      <c r="I125" s="18"/>
      <c r="J125" s="18"/>
      <c r="K125" s="18"/>
      <c r="L125" s="18"/>
      <c r="M125" s="18"/>
      <c r="N125" s="18"/>
      <c r="O125" s="18"/>
      <c r="P125" s="18"/>
      <c r="Q125" s="1"/>
      <c r="S125" s="18"/>
      <c r="T125" s="18"/>
      <c r="U125" s="18"/>
      <c r="V125" s="18"/>
      <c r="W125" s="18"/>
      <c r="X125" s="18"/>
      <c r="Y125" s="18"/>
      <c r="Z125" s="18"/>
      <c r="AA125" s="18"/>
      <c r="AB125" s="8"/>
    </row>
    <row r="126" spans="1:28" ht="15.75" customHeight="1" x14ac:dyDescent="0.2">
      <c r="A126" s="18"/>
      <c r="B126" s="18"/>
      <c r="C126" s="193"/>
      <c r="D126" s="18"/>
      <c r="E126" s="18"/>
      <c r="F126" s="18"/>
      <c r="G126" s="18"/>
      <c r="H126" s="18"/>
      <c r="I126" s="18"/>
      <c r="J126" s="18"/>
      <c r="K126" s="18"/>
      <c r="L126" s="18"/>
      <c r="M126" s="18"/>
      <c r="N126" s="18"/>
      <c r="O126" s="18"/>
      <c r="P126" s="18"/>
      <c r="Q126" s="1"/>
      <c r="S126" s="18"/>
      <c r="T126" s="18"/>
      <c r="U126" s="18"/>
      <c r="V126" s="18"/>
      <c r="W126" s="18"/>
      <c r="X126" s="18"/>
      <c r="Y126" s="18"/>
      <c r="Z126" s="18"/>
      <c r="AA126" s="18"/>
      <c r="AB126" s="8"/>
    </row>
    <row r="127" spans="1:28" ht="15.75" customHeight="1" x14ac:dyDescent="0.2">
      <c r="A127" s="18"/>
      <c r="B127" s="18"/>
      <c r="C127" s="193"/>
      <c r="D127" s="18"/>
      <c r="E127" s="18"/>
      <c r="F127" s="18"/>
      <c r="G127" s="18"/>
      <c r="H127" s="18"/>
      <c r="I127" s="18"/>
      <c r="J127" s="18"/>
      <c r="K127" s="18"/>
      <c r="L127" s="18"/>
      <c r="M127" s="18"/>
      <c r="N127" s="18"/>
      <c r="O127" s="18"/>
      <c r="P127" s="18"/>
      <c r="Q127" s="1"/>
      <c r="S127" s="18"/>
      <c r="T127" s="18"/>
      <c r="U127" s="18"/>
      <c r="V127" s="18"/>
      <c r="W127" s="18"/>
      <c r="X127" s="18"/>
      <c r="Y127" s="18"/>
      <c r="Z127" s="18"/>
      <c r="AA127" s="18"/>
      <c r="AB127" s="8"/>
    </row>
    <row r="128" spans="1:28" ht="15.75" customHeight="1" x14ac:dyDescent="0.2">
      <c r="A128" s="18"/>
      <c r="B128" s="18"/>
      <c r="C128" s="193"/>
      <c r="D128" s="18"/>
      <c r="E128" s="18"/>
      <c r="F128" s="18"/>
      <c r="G128" s="18"/>
      <c r="H128" s="18"/>
      <c r="I128" s="18"/>
      <c r="J128" s="18"/>
      <c r="K128" s="18"/>
      <c r="L128" s="18"/>
      <c r="M128" s="18"/>
      <c r="N128" s="18"/>
      <c r="O128" s="18"/>
      <c r="P128" s="18"/>
      <c r="Q128" s="1"/>
      <c r="S128" s="18"/>
      <c r="T128" s="18"/>
      <c r="U128" s="18"/>
      <c r="V128" s="18"/>
      <c r="W128" s="18"/>
      <c r="X128" s="18"/>
      <c r="Y128" s="18"/>
      <c r="Z128" s="18"/>
      <c r="AA128" s="18"/>
      <c r="AB128" s="8"/>
    </row>
    <row r="129" spans="1:28" ht="15.75" customHeight="1" x14ac:dyDescent="0.2">
      <c r="A129" s="18"/>
      <c r="B129" s="18"/>
      <c r="C129" s="193"/>
      <c r="D129" s="18"/>
      <c r="E129" s="18"/>
      <c r="F129" s="18"/>
      <c r="G129" s="18"/>
      <c r="H129" s="18"/>
      <c r="I129" s="18"/>
      <c r="J129" s="18"/>
      <c r="K129" s="18"/>
      <c r="L129" s="18"/>
      <c r="M129" s="18"/>
      <c r="N129" s="18"/>
      <c r="O129" s="18"/>
      <c r="P129" s="18"/>
      <c r="Q129" s="1"/>
      <c r="S129" s="18"/>
      <c r="T129" s="18"/>
      <c r="U129" s="18"/>
      <c r="V129" s="18"/>
      <c r="W129" s="18"/>
      <c r="X129" s="18"/>
      <c r="Y129" s="18"/>
      <c r="Z129" s="18"/>
      <c r="AA129" s="18"/>
      <c r="AB129" s="8"/>
    </row>
    <row r="130" spans="1:28" ht="15.75" customHeight="1" x14ac:dyDescent="0.2">
      <c r="A130" s="18"/>
      <c r="B130" s="18"/>
      <c r="C130" s="193"/>
      <c r="D130" s="18"/>
      <c r="E130" s="18"/>
      <c r="F130" s="18"/>
      <c r="G130" s="18"/>
      <c r="H130" s="18"/>
      <c r="I130" s="18"/>
      <c r="J130" s="18"/>
      <c r="K130" s="18"/>
      <c r="L130" s="18"/>
      <c r="M130" s="18"/>
      <c r="N130" s="18"/>
      <c r="O130" s="18"/>
      <c r="P130" s="18"/>
      <c r="Q130" s="1"/>
      <c r="S130" s="18"/>
      <c r="T130" s="18"/>
      <c r="U130" s="18"/>
      <c r="V130" s="18"/>
      <c r="W130" s="18"/>
      <c r="X130" s="18"/>
      <c r="Y130" s="18"/>
      <c r="Z130" s="18"/>
      <c r="AA130" s="18"/>
      <c r="AB130" s="8"/>
    </row>
    <row r="131" spans="1:28" ht="15.75" customHeight="1" x14ac:dyDescent="0.2">
      <c r="A131" s="18"/>
      <c r="B131" s="18"/>
      <c r="C131" s="193"/>
      <c r="D131" s="18"/>
      <c r="E131" s="18"/>
      <c r="F131" s="18"/>
      <c r="G131" s="18"/>
      <c r="H131" s="18"/>
      <c r="I131" s="18"/>
      <c r="J131" s="18"/>
      <c r="K131" s="18"/>
      <c r="L131" s="18"/>
      <c r="M131" s="18"/>
      <c r="N131" s="18"/>
      <c r="O131" s="18"/>
      <c r="P131" s="18"/>
      <c r="Q131" s="1"/>
      <c r="S131" s="18"/>
      <c r="T131" s="18"/>
      <c r="U131" s="18"/>
      <c r="V131" s="18"/>
      <c r="W131" s="18"/>
      <c r="X131" s="18"/>
      <c r="Y131" s="18"/>
      <c r="Z131" s="18"/>
      <c r="AA131" s="18"/>
      <c r="AB131" s="8"/>
    </row>
    <row r="132" spans="1:28" ht="15.75" customHeight="1" x14ac:dyDescent="0.2">
      <c r="A132" s="18"/>
      <c r="B132" s="18"/>
      <c r="C132" s="193"/>
      <c r="D132" s="18"/>
      <c r="E132" s="18"/>
      <c r="F132" s="18"/>
      <c r="G132" s="18"/>
      <c r="H132" s="18"/>
      <c r="I132" s="18"/>
      <c r="J132" s="18"/>
      <c r="K132" s="18"/>
      <c r="L132" s="18"/>
      <c r="M132" s="18"/>
      <c r="N132" s="18"/>
      <c r="O132" s="18"/>
      <c r="P132" s="18"/>
      <c r="Q132" s="1"/>
      <c r="S132" s="18"/>
      <c r="T132" s="18"/>
      <c r="U132" s="18"/>
      <c r="V132" s="18"/>
      <c r="W132" s="18"/>
      <c r="X132" s="18"/>
      <c r="Y132" s="18"/>
      <c r="Z132" s="18"/>
      <c r="AA132" s="18"/>
      <c r="AB132" s="8"/>
    </row>
    <row r="133" spans="1:28" ht="15.75" customHeight="1" x14ac:dyDescent="0.2">
      <c r="A133" s="18"/>
      <c r="B133" s="18"/>
      <c r="C133" s="193"/>
      <c r="D133" s="18"/>
      <c r="E133" s="18"/>
      <c r="F133" s="18"/>
      <c r="G133" s="18"/>
      <c r="H133" s="18"/>
      <c r="I133" s="18"/>
      <c r="J133" s="18"/>
      <c r="K133" s="18"/>
      <c r="L133" s="18"/>
      <c r="M133" s="18"/>
      <c r="N133" s="18"/>
      <c r="O133" s="18"/>
      <c r="P133" s="18"/>
      <c r="Q133" s="1"/>
      <c r="S133" s="18"/>
      <c r="T133" s="18"/>
      <c r="U133" s="18"/>
      <c r="V133" s="18"/>
      <c r="W133" s="18"/>
      <c r="X133" s="18"/>
      <c r="Y133" s="18"/>
      <c r="Z133" s="18"/>
      <c r="AA133" s="18"/>
      <c r="AB133" s="8"/>
    </row>
    <row r="134" spans="1:28" ht="15.75" customHeight="1" x14ac:dyDescent="0.2">
      <c r="A134" s="18"/>
      <c r="B134" s="18"/>
      <c r="C134" s="193"/>
      <c r="D134" s="18"/>
      <c r="E134" s="18"/>
      <c r="F134" s="18"/>
      <c r="G134" s="18"/>
      <c r="H134" s="18"/>
      <c r="I134" s="18"/>
      <c r="J134" s="18"/>
      <c r="K134" s="18"/>
      <c r="L134" s="18"/>
      <c r="M134" s="18"/>
      <c r="N134" s="18"/>
      <c r="O134" s="18"/>
      <c r="P134" s="18"/>
      <c r="Q134" s="1"/>
      <c r="S134" s="18"/>
      <c r="T134" s="18"/>
      <c r="U134" s="18"/>
      <c r="V134" s="18"/>
      <c r="W134" s="18"/>
      <c r="X134" s="18"/>
      <c r="Y134" s="18"/>
      <c r="Z134" s="18"/>
      <c r="AA134" s="18"/>
      <c r="AB134" s="8"/>
    </row>
    <row r="135" spans="1:28" ht="15.75" customHeight="1" x14ac:dyDescent="0.2">
      <c r="A135" s="18"/>
      <c r="B135" s="18"/>
      <c r="C135" s="193"/>
      <c r="D135" s="18"/>
      <c r="E135" s="18"/>
      <c r="F135" s="18"/>
      <c r="G135" s="18"/>
      <c r="H135" s="18"/>
      <c r="I135" s="18"/>
      <c r="J135" s="18"/>
      <c r="K135" s="18"/>
      <c r="L135" s="18"/>
      <c r="M135" s="18"/>
      <c r="N135" s="18"/>
      <c r="O135" s="18"/>
      <c r="P135" s="18"/>
      <c r="Q135" s="1"/>
      <c r="S135" s="18"/>
      <c r="T135" s="18"/>
      <c r="U135" s="18"/>
      <c r="V135" s="18"/>
      <c r="W135" s="18"/>
      <c r="X135" s="18"/>
      <c r="Y135" s="18"/>
      <c r="Z135" s="18"/>
      <c r="AA135" s="18"/>
      <c r="AB135" s="8"/>
    </row>
    <row r="136" spans="1:28" ht="15.75" customHeight="1" x14ac:dyDescent="0.2">
      <c r="A136" s="18"/>
      <c r="B136" s="18"/>
      <c r="C136" s="193"/>
      <c r="D136" s="18"/>
      <c r="E136" s="18"/>
      <c r="F136" s="18"/>
      <c r="G136" s="18"/>
      <c r="H136" s="18"/>
      <c r="I136" s="18"/>
      <c r="J136" s="18"/>
      <c r="K136" s="18"/>
      <c r="L136" s="18"/>
      <c r="M136" s="18"/>
      <c r="N136" s="18"/>
      <c r="O136" s="18"/>
      <c r="P136" s="18"/>
      <c r="Q136" s="1"/>
      <c r="S136" s="18"/>
      <c r="T136" s="18"/>
      <c r="U136" s="18"/>
      <c r="V136" s="18"/>
      <c r="W136" s="18"/>
      <c r="X136" s="18"/>
      <c r="Y136" s="18"/>
      <c r="Z136" s="18"/>
      <c r="AA136" s="18"/>
      <c r="AB136" s="8"/>
    </row>
    <row r="137" spans="1:28" ht="15.75" customHeight="1" x14ac:dyDescent="0.2">
      <c r="A137" s="18"/>
      <c r="B137" s="18"/>
      <c r="C137" s="193"/>
      <c r="D137" s="18"/>
      <c r="E137" s="18"/>
      <c r="F137" s="18"/>
      <c r="G137" s="18"/>
      <c r="H137" s="18"/>
      <c r="I137" s="18"/>
      <c r="J137" s="18"/>
      <c r="K137" s="18"/>
      <c r="L137" s="18"/>
      <c r="M137" s="18"/>
      <c r="N137" s="18"/>
      <c r="O137" s="18"/>
      <c r="P137" s="18"/>
      <c r="Q137" s="1"/>
      <c r="S137" s="18"/>
      <c r="T137" s="18"/>
      <c r="U137" s="18"/>
      <c r="V137" s="18"/>
      <c r="W137" s="18"/>
      <c r="X137" s="18"/>
      <c r="Y137" s="18"/>
      <c r="Z137" s="18"/>
      <c r="AA137" s="18"/>
      <c r="AB137" s="8"/>
    </row>
    <row r="138" spans="1:28" ht="15.75" customHeight="1" x14ac:dyDescent="0.2">
      <c r="A138" s="18"/>
      <c r="B138" s="18"/>
      <c r="C138" s="193"/>
      <c r="D138" s="18"/>
      <c r="E138" s="18"/>
      <c r="F138" s="18"/>
      <c r="G138" s="18"/>
      <c r="H138" s="18"/>
      <c r="I138" s="18"/>
      <c r="J138" s="18"/>
      <c r="K138" s="18"/>
      <c r="L138" s="18"/>
      <c r="M138" s="18"/>
      <c r="N138" s="18"/>
      <c r="O138" s="18"/>
      <c r="P138" s="18"/>
      <c r="Q138" s="1"/>
      <c r="S138" s="18"/>
      <c r="T138" s="18"/>
      <c r="U138" s="18"/>
      <c r="V138" s="18"/>
      <c r="W138" s="18"/>
      <c r="X138" s="18"/>
      <c r="Y138" s="18"/>
      <c r="Z138" s="18"/>
      <c r="AA138" s="18"/>
      <c r="AB138" s="8"/>
    </row>
    <row r="139" spans="1:28" ht="15.75" customHeight="1" x14ac:dyDescent="0.2">
      <c r="A139" s="18"/>
      <c r="B139" s="18"/>
      <c r="C139" s="193"/>
      <c r="D139" s="18"/>
      <c r="E139" s="18"/>
      <c r="F139" s="18"/>
      <c r="G139" s="18"/>
      <c r="H139" s="18"/>
      <c r="I139" s="18"/>
      <c r="J139" s="18"/>
      <c r="K139" s="18"/>
      <c r="L139" s="18"/>
      <c r="M139" s="18"/>
      <c r="N139" s="18"/>
      <c r="O139" s="18"/>
      <c r="P139" s="18"/>
      <c r="Q139" s="1"/>
      <c r="S139" s="18"/>
      <c r="T139" s="18"/>
      <c r="U139" s="18"/>
      <c r="V139" s="18"/>
      <c r="W139" s="18"/>
      <c r="X139" s="18"/>
      <c r="Y139" s="18"/>
      <c r="Z139" s="18"/>
      <c r="AA139" s="18"/>
      <c r="AB139" s="8"/>
    </row>
    <row r="140" spans="1:28" ht="15.75" customHeight="1" x14ac:dyDescent="0.2">
      <c r="A140" s="18"/>
      <c r="B140" s="18"/>
      <c r="C140" s="193"/>
      <c r="D140" s="18"/>
      <c r="E140" s="18"/>
      <c r="F140" s="18"/>
      <c r="G140" s="18"/>
      <c r="H140" s="18"/>
      <c r="I140" s="18"/>
      <c r="J140" s="18"/>
      <c r="K140" s="18"/>
      <c r="L140" s="18"/>
      <c r="M140" s="18"/>
      <c r="N140" s="18"/>
      <c r="O140" s="18"/>
      <c r="P140" s="18"/>
      <c r="Q140" s="1"/>
      <c r="S140" s="18"/>
      <c r="T140" s="18"/>
      <c r="U140" s="18"/>
      <c r="V140" s="18"/>
      <c r="W140" s="18"/>
      <c r="X140" s="18"/>
      <c r="Y140" s="18"/>
      <c r="Z140" s="18"/>
      <c r="AA140" s="18"/>
      <c r="AB140" s="8"/>
    </row>
    <row r="141" spans="1:28" ht="15.75" customHeight="1" x14ac:dyDescent="0.2">
      <c r="A141" s="18"/>
      <c r="B141" s="18"/>
      <c r="C141" s="193"/>
      <c r="D141" s="18"/>
      <c r="E141" s="18"/>
      <c r="F141" s="18"/>
      <c r="G141" s="18"/>
      <c r="H141" s="18"/>
      <c r="I141" s="18"/>
      <c r="J141" s="18"/>
      <c r="K141" s="18"/>
      <c r="L141" s="18"/>
      <c r="M141" s="18"/>
      <c r="N141" s="18"/>
      <c r="O141" s="18"/>
      <c r="P141" s="18"/>
      <c r="Q141" s="1"/>
      <c r="S141" s="18"/>
      <c r="T141" s="18"/>
      <c r="U141" s="18"/>
      <c r="V141" s="18"/>
      <c r="W141" s="18"/>
      <c r="X141" s="18"/>
      <c r="Y141" s="18"/>
      <c r="Z141" s="18"/>
      <c r="AA141" s="18"/>
      <c r="AB141" s="8"/>
    </row>
    <row r="142" spans="1:28" ht="15.75" customHeight="1" x14ac:dyDescent="0.2">
      <c r="A142" s="18"/>
      <c r="B142" s="18"/>
      <c r="C142" s="193"/>
      <c r="D142" s="18"/>
      <c r="E142" s="18"/>
      <c r="F142" s="18"/>
      <c r="G142" s="18"/>
      <c r="H142" s="18"/>
      <c r="I142" s="18"/>
      <c r="J142" s="18"/>
      <c r="K142" s="18"/>
      <c r="L142" s="18"/>
      <c r="M142" s="18"/>
      <c r="N142" s="18"/>
      <c r="O142" s="18"/>
      <c r="P142" s="18"/>
      <c r="Q142" s="1"/>
      <c r="S142" s="18"/>
      <c r="T142" s="18"/>
      <c r="U142" s="18"/>
      <c r="V142" s="18"/>
      <c r="W142" s="18"/>
      <c r="X142" s="18"/>
      <c r="Y142" s="18"/>
      <c r="Z142" s="18"/>
      <c r="AA142" s="18"/>
      <c r="AB142" s="8"/>
    </row>
    <row r="143" spans="1:28" ht="15.75" customHeight="1" x14ac:dyDescent="0.2">
      <c r="A143" s="18"/>
      <c r="B143" s="18"/>
      <c r="C143" s="193"/>
      <c r="D143" s="18"/>
      <c r="E143" s="18"/>
      <c r="F143" s="18"/>
      <c r="G143" s="18"/>
      <c r="H143" s="18"/>
      <c r="I143" s="18"/>
      <c r="J143" s="18"/>
      <c r="K143" s="18"/>
      <c r="L143" s="18"/>
      <c r="M143" s="18"/>
      <c r="N143" s="18"/>
      <c r="O143" s="18"/>
      <c r="P143" s="18"/>
      <c r="Q143" s="1"/>
      <c r="S143" s="18"/>
      <c r="T143" s="18"/>
      <c r="U143" s="18"/>
      <c r="V143" s="18"/>
      <c r="W143" s="18"/>
      <c r="X143" s="18"/>
      <c r="Y143" s="18"/>
      <c r="Z143" s="18"/>
      <c r="AA143" s="18"/>
      <c r="AB143" s="8"/>
    </row>
    <row r="144" spans="1:28" ht="15.75" customHeight="1" x14ac:dyDescent="0.2">
      <c r="A144" s="18"/>
      <c r="B144" s="18"/>
      <c r="C144" s="193"/>
      <c r="D144" s="18"/>
      <c r="E144" s="18"/>
      <c r="F144" s="18"/>
      <c r="G144" s="18"/>
      <c r="H144" s="18"/>
      <c r="I144" s="18"/>
      <c r="J144" s="18"/>
      <c r="K144" s="18"/>
      <c r="L144" s="18"/>
      <c r="M144" s="18"/>
      <c r="N144" s="18"/>
      <c r="O144" s="18"/>
      <c r="P144" s="18"/>
      <c r="Q144" s="1"/>
      <c r="S144" s="18"/>
      <c r="T144" s="18"/>
      <c r="U144" s="18"/>
      <c r="V144" s="18"/>
      <c r="W144" s="18"/>
      <c r="X144" s="18"/>
      <c r="Y144" s="18"/>
      <c r="Z144" s="18"/>
      <c r="AA144" s="18"/>
      <c r="AB144" s="8"/>
    </row>
    <row r="145" spans="1:28" ht="15.75" customHeight="1" x14ac:dyDescent="0.2">
      <c r="A145" s="18"/>
      <c r="B145" s="18"/>
      <c r="C145" s="193"/>
      <c r="D145" s="18"/>
      <c r="E145" s="18"/>
      <c r="F145" s="18"/>
      <c r="G145" s="18"/>
      <c r="H145" s="18"/>
      <c r="I145" s="18"/>
      <c r="J145" s="18"/>
      <c r="K145" s="18"/>
      <c r="L145" s="18"/>
      <c r="M145" s="18"/>
      <c r="N145" s="18"/>
      <c r="O145" s="18"/>
      <c r="P145" s="18"/>
      <c r="Q145" s="1"/>
      <c r="S145" s="18"/>
      <c r="T145" s="18"/>
      <c r="U145" s="18"/>
      <c r="V145" s="18"/>
      <c r="W145" s="18"/>
      <c r="X145" s="18"/>
      <c r="Y145" s="18"/>
      <c r="Z145" s="18"/>
      <c r="AA145" s="18"/>
      <c r="AB145" s="8"/>
    </row>
    <row r="146" spans="1:28" ht="15.75" customHeight="1" x14ac:dyDescent="0.2">
      <c r="A146" s="18"/>
      <c r="B146" s="18"/>
      <c r="C146" s="193"/>
      <c r="D146" s="18"/>
      <c r="E146" s="18"/>
      <c r="F146" s="18"/>
      <c r="G146" s="18"/>
      <c r="H146" s="18"/>
      <c r="I146" s="18"/>
      <c r="J146" s="18"/>
      <c r="K146" s="18"/>
      <c r="L146" s="18"/>
      <c r="M146" s="18"/>
      <c r="N146" s="18"/>
      <c r="O146" s="18"/>
      <c r="P146" s="18"/>
      <c r="Q146" s="1"/>
      <c r="S146" s="18"/>
      <c r="T146" s="18"/>
      <c r="U146" s="18"/>
      <c r="V146" s="18"/>
      <c r="W146" s="18"/>
      <c r="X146" s="18"/>
      <c r="Y146" s="18"/>
      <c r="Z146" s="18"/>
      <c r="AA146" s="18"/>
      <c r="AB146" s="8"/>
    </row>
    <row r="147" spans="1:28" ht="15.75" customHeight="1" x14ac:dyDescent="0.2">
      <c r="A147" s="18"/>
      <c r="B147" s="18"/>
      <c r="C147" s="193"/>
      <c r="D147" s="18"/>
      <c r="E147" s="18"/>
      <c r="F147" s="18"/>
      <c r="G147" s="18"/>
      <c r="H147" s="18"/>
      <c r="I147" s="18"/>
      <c r="J147" s="18"/>
      <c r="K147" s="18"/>
      <c r="L147" s="18"/>
      <c r="M147" s="18"/>
      <c r="N147" s="18"/>
      <c r="O147" s="18"/>
      <c r="P147" s="18"/>
      <c r="Q147" s="1"/>
      <c r="S147" s="18"/>
      <c r="T147" s="18"/>
      <c r="U147" s="18"/>
      <c r="V147" s="18"/>
      <c r="W147" s="18"/>
      <c r="X147" s="18"/>
      <c r="Y147" s="18"/>
      <c r="Z147" s="18"/>
      <c r="AA147" s="18"/>
      <c r="AB147" s="8"/>
    </row>
    <row r="148" spans="1:28" ht="15.75" customHeight="1" x14ac:dyDescent="0.2">
      <c r="A148" s="18"/>
      <c r="B148" s="18"/>
      <c r="C148" s="193"/>
      <c r="D148" s="18"/>
      <c r="E148" s="18"/>
      <c r="F148" s="18"/>
      <c r="G148" s="18"/>
      <c r="H148" s="18"/>
      <c r="I148" s="18"/>
      <c r="J148" s="18"/>
      <c r="K148" s="18"/>
      <c r="L148" s="18"/>
      <c r="M148" s="18"/>
      <c r="N148" s="18"/>
      <c r="O148" s="18"/>
      <c r="P148" s="18"/>
      <c r="Q148" s="1"/>
      <c r="S148" s="18"/>
      <c r="T148" s="18"/>
      <c r="U148" s="18"/>
      <c r="V148" s="18"/>
      <c r="W148" s="18"/>
      <c r="X148" s="18"/>
      <c r="Y148" s="18"/>
      <c r="Z148" s="18"/>
      <c r="AA148" s="18"/>
      <c r="AB148" s="8"/>
    </row>
    <row r="149" spans="1:28" ht="15.75" customHeight="1" x14ac:dyDescent="0.2">
      <c r="A149" s="18"/>
      <c r="B149" s="18"/>
      <c r="C149" s="193"/>
      <c r="D149" s="18"/>
      <c r="E149" s="18"/>
      <c r="F149" s="18"/>
      <c r="G149" s="18"/>
      <c r="H149" s="18"/>
      <c r="I149" s="18"/>
      <c r="J149" s="18"/>
      <c r="K149" s="18"/>
      <c r="L149" s="18"/>
      <c r="M149" s="18"/>
      <c r="N149" s="18"/>
      <c r="O149" s="18"/>
      <c r="P149" s="18"/>
      <c r="Q149" s="1"/>
      <c r="S149" s="18"/>
      <c r="T149" s="18"/>
      <c r="U149" s="18"/>
      <c r="V149" s="18"/>
      <c r="W149" s="18"/>
      <c r="X149" s="18"/>
      <c r="Y149" s="18"/>
      <c r="Z149" s="18"/>
      <c r="AA149" s="18"/>
      <c r="AB149" s="8"/>
    </row>
    <row r="150" spans="1:28" ht="15.75" customHeight="1" x14ac:dyDescent="0.2">
      <c r="A150" s="18"/>
      <c r="B150" s="18"/>
      <c r="C150" s="193"/>
      <c r="D150" s="18"/>
      <c r="E150" s="18"/>
      <c r="F150" s="18"/>
      <c r="G150" s="18"/>
      <c r="H150" s="18"/>
      <c r="I150" s="18"/>
      <c r="J150" s="18"/>
      <c r="K150" s="18"/>
      <c r="L150" s="18"/>
      <c r="M150" s="18"/>
      <c r="N150" s="18"/>
      <c r="O150" s="18"/>
      <c r="P150" s="18"/>
      <c r="Q150" s="1"/>
      <c r="S150" s="18"/>
      <c r="T150" s="18"/>
      <c r="U150" s="18"/>
      <c r="V150" s="18"/>
      <c r="W150" s="18"/>
      <c r="X150" s="18"/>
      <c r="Y150" s="18"/>
      <c r="Z150" s="18"/>
      <c r="AA150" s="18"/>
      <c r="AB150" s="8"/>
    </row>
    <row r="151" spans="1:28" ht="15.75" customHeight="1" x14ac:dyDescent="0.2">
      <c r="A151" s="18"/>
      <c r="B151" s="18"/>
      <c r="C151" s="193"/>
      <c r="D151" s="18"/>
      <c r="E151" s="18"/>
      <c r="F151" s="18"/>
      <c r="G151" s="18"/>
      <c r="H151" s="18"/>
      <c r="I151" s="18"/>
      <c r="J151" s="18"/>
      <c r="K151" s="18"/>
      <c r="L151" s="18"/>
      <c r="M151" s="18"/>
      <c r="N151" s="18"/>
      <c r="O151" s="18"/>
      <c r="P151" s="18"/>
      <c r="Q151" s="1"/>
      <c r="S151" s="18"/>
      <c r="T151" s="18"/>
      <c r="U151" s="18"/>
      <c r="V151" s="18"/>
      <c r="W151" s="18"/>
      <c r="X151" s="18"/>
      <c r="Y151" s="18"/>
      <c r="Z151" s="18"/>
      <c r="AA151" s="18"/>
      <c r="AB151" s="8"/>
    </row>
    <row r="152" spans="1:28" ht="15.75" customHeight="1" x14ac:dyDescent="0.2">
      <c r="A152" s="18"/>
      <c r="B152" s="18"/>
      <c r="C152" s="193"/>
      <c r="D152" s="18"/>
      <c r="E152" s="18"/>
      <c r="F152" s="18"/>
      <c r="G152" s="18"/>
      <c r="H152" s="18"/>
      <c r="I152" s="18"/>
      <c r="J152" s="18"/>
      <c r="K152" s="18"/>
      <c r="L152" s="18"/>
      <c r="M152" s="18"/>
      <c r="N152" s="18"/>
      <c r="O152" s="18"/>
      <c r="P152" s="18"/>
      <c r="Q152" s="1"/>
      <c r="S152" s="18"/>
      <c r="T152" s="18"/>
      <c r="U152" s="18"/>
      <c r="V152" s="18"/>
      <c r="W152" s="18"/>
      <c r="X152" s="18"/>
      <c r="Y152" s="18"/>
      <c r="Z152" s="18"/>
      <c r="AA152" s="18"/>
      <c r="AB152" s="8"/>
    </row>
    <row r="153" spans="1:28" ht="15.75" customHeight="1" x14ac:dyDescent="0.2">
      <c r="A153" s="18"/>
      <c r="B153" s="18"/>
      <c r="C153" s="193"/>
      <c r="D153" s="18"/>
      <c r="E153" s="18"/>
      <c r="F153" s="18"/>
      <c r="G153" s="18"/>
      <c r="H153" s="18"/>
      <c r="I153" s="18"/>
      <c r="J153" s="18"/>
      <c r="K153" s="18"/>
      <c r="L153" s="18"/>
      <c r="M153" s="18"/>
      <c r="N153" s="18"/>
      <c r="O153" s="18"/>
      <c r="P153" s="18"/>
      <c r="Q153" s="1"/>
      <c r="S153" s="18"/>
      <c r="T153" s="18"/>
      <c r="U153" s="18"/>
      <c r="V153" s="18"/>
      <c r="W153" s="18"/>
      <c r="X153" s="18"/>
      <c r="Y153" s="18"/>
      <c r="Z153" s="18"/>
      <c r="AA153" s="18"/>
      <c r="AB153" s="8"/>
    </row>
    <row r="154" spans="1:28" ht="15.75" customHeight="1" x14ac:dyDescent="0.2">
      <c r="A154" s="18"/>
      <c r="B154" s="18"/>
      <c r="C154" s="193"/>
      <c r="D154" s="18"/>
      <c r="E154" s="18"/>
      <c r="F154" s="18"/>
      <c r="G154" s="18"/>
      <c r="H154" s="18"/>
      <c r="I154" s="18"/>
      <c r="J154" s="18"/>
      <c r="K154" s="18"/>
      <c r="L154" s="18"/>
      <c r="M154" s="18"/>
      <c r="N154" s="18"/>
      <c r="O154" s="18"/>
      <c r="P154" s="18"/>
      <c r="Q154" s="1"/>
      <c r="S154" s="18"/>
      <c r="T154" s="18"/>
      <c r="U154" s="18"/>
      <c r="V154" s="18"/>
      <c r="W154" s="18"/>
      <c r="X154" s="18"/>
      <c r="Y154" s="18"/>
      <c r="Z154" s="18"/>
      <c r="AA154" s="18"/>
      <c r="AB154" s="8"/>
    </row>
    <row r="155" spans="1:28" ht="15.75" customHeight="1" x14ac:dyDescent="0.2">
      <c r="A155" s="18"/>
      <c r="B155" s="18"/>
      <c r="C155" s="193"/>
      <c r="D155" s="18"/>
      <c r="E155" s="18"/>
      <c r="F155" s="18"/>
      <c r="G155" s="18"/>
      <c r="H155" s="18"/>
      <c r="I155" s="18"/>
      <c r="J155" s="18"/>
      <c r="K155" s="18"/>
      <c r="L155" s="18"/>
      <c r="M155" s="18"/>
      <c r="N155" s="18"/>
      <c r="O155" s="18"/>
      <c r="P155" s="18"/>
      <c r="Q155" s="1"/>
      <c r="S155" s="18"/>
      <c r="T155" s="18"/>
      <c r="U155" s="18"/>
      <c r="V155" s="18"/>
      <c r="W155" s="18"/>
      <c r="X155" s="18"/>
      <c r="Y155" s="18"/>
      <c r="Z155" s="18"/>
      <c r="AA155" s="18"/>
      <c r="AB155" s="8"/>
    </row>
    <row r="156" spans="1:28" ht="15.75" customHeight="1" x14ac:dyDescent="0.2">
      <c r="A156" s="18"/>
      <c r="B156" s="18"/>
      <c r="C156" s="193"/>
      <c r="D156" s="18"/>
      <c r="E156" s="18"/>
      <c r="F156" s="18"/>
      <c r="G156" s="18"/>
      <c r="H156" s="18"/>
      <c r="I156" s="18"/>
      <c r="J156" s="18"/>
      <c r="K156" s="18"/>
      <c r="L156" s="18"/>
      <c r="M156" s="18"/>
      <c r="N156" s="18"/>
      <c r="O156" s="18"/>
      <c r="P156" s="18"/>
      <c r="Q156" s="1"/>
      <c r="S156" s="18"/>
      <c r="T156" s="18"/>
      <c r="U156" s="18"/>
      <c r="V156" s="18"/>
      <c r="W156" s="18"/>
      <c r="X156" s="18"/>
      <c r="Y156" s="18"/>
      <c r="Z156" s="18"/>
      <c r="AA156" s="18"/>
      <c r="AB156" s="8"/>
    </row>
    <row r="157" spans="1:28" ht="15.75" customHeight="1" x14ac:dyDescent="0.2">
      <c r="A157" s="18"/>
      <c r="B157" s="18"/>
      <c r="C157" s="193"/>
      <c r="D157" s="18"/>
      <c r="E157" s="18"/>
      <c r="F157" s="18"/>
      <c r="G157" s="18"/>
      <c r="H157" s="18"/>
      <c r="I157" s="18"/>
      <c r="J157" s="18"/>
      <c r="K157" s="18"/>
      <c r="L157" s="18"/>
      <c r="M157" s="18"/>
      <c r="N157" s="18"/>
      <c r="O157" s="18"/>
      <c r="P157" s="18"/>
      <c r="Q157" s="1"/>
      <c r="S157" s="18"/>
      <c r="T157" s="18"/>
      <c r="U157" s="18"/>
      <c r="V157" s="18"/>
      <c r="W157" s="18"/>
      <c r="X157" s="18"/>
      <c r="Y157" s="18"/>
      <c r="Z157" s="18"/>
      <c r="AA157" s="18"/>
      <c r="AB157" s="8"/>
    </row>
    <row r="158" spans="1:28" ht="15.75" customHeight="1" x14ac:dyDescent="0.2">
      <c r="A158" s="18"/>
      <c r="B158" s="18"/>
      <c r="C158" s="193"/>
      <c r="D158" s="18"/>
      <c r="E158" s="18"/>
      <c r="F158" s="18"/>
      <c r="G158" s="18"/>
      <c r="H158" s="18"/>
      <c r="I158" s="18"/>
      <c r="J158" s="18"/>
      <c r="K158" s="18"/>
      <c r="L158" s="18"/>
      <c r="M158" s="18"/>
      <c r="N158" s="18"/>
      <c r="O158" s="18"/>
      <c r="P158" s="18"/>
      <c r="Q158" s="1"/>
      <c r="S158" s="18"/>
      <c r="T158" s="18"/>
      <c r="U158" s="18"/>
      <c r="V158" s="18"/>
      <c r="W158" s="18"/>
      <c r="X158" s="18"/>
      <c r="Y158" s="18"/>
      <c r="Z158" s="18"/>
      <c r="AA158" s="18"/>
      <c r="AB158" s="8"/>
    </row>
    <row r="159" spans="1:28" ht="15.75" customHeight="1" x14ac:dyDescent="0.2">
      <c r="A159" s="18"/>
      <c r="B159" s="18"/>
      <c r="C159" s="193"/>
      <c r="D159" s="18"/>
      <c r="E159" s="18"/>
      <c r="F159" s="18"/>
      <c r="G159" s="18"/>
      <c r="H159" s="18"/>
      <c r="I159" s="18"/>
      <c r="J159" s="18"/>
      <c r="K159" s="18"/>
      <c r="L159" s="18"/>
      <c r="M159" s="18"/>
      <c r="N159" s="18"/>
      <c r="O159" s="18"/>
      <c r="P159" s="18"/>
      <c r="Q159" s="1"/>
      <c r="S159" s="18"/>
      <c r="T159" s="18"/>
      <c r="U159" s="18"/>
      <c r="V159" s="18"/>
      <c r="W159" s="18"/>
      <c r="X159" s="18"/>
      <c r="Y159" s="18"/>
      <c r="Z159" s="18"/>
      <c r="AA159" s="18"/>
      <c r="AB159" s="8"/>
    </row>
    <row r="160" spans="1:28" ht="15.75" customHeight="1" x14ac:dyDescent="0.2">
      <c r="A160" s="18"/>
      <c r="B160" s="18"/>
      <c r="C160" s="193"/>
      <c r="D160" s="18"/>
      <c r="E160" s="18"/>
      <c r="F160" s="18"/>
      <c r="G160" s="18"/>
      <c r="H160" s="18"/>
      <c r="I160" s="18"/>
      <c r="J160" s="18"/>
      <c r="K160" s="18"/>
      <c r="L160" s="18"/>
      <c r="M160" s="18"/>
      <c r="N160" s="18"/>
      <c r="O160" s="18"/>
      <c r="P160" s="18"/>
      <c r="Q160" s="1"/>
      <c r="S160" s="18"/>
      <c r="T160" s="18"/>
      <c r="U160" s="18"/>
      <c r="V160" s="18"/>
      <c r="W160" s="18"/>
      <c r="X160" s="18"/>
      <c r="Y160" s="18"/>
      <c r="Z160" s="18"/>
      <c r="AA160" s="18"/>
      <c r="AB160" s="8"/>
    </row>
    <row r="161" spans="1:28" ht="15.75" customHeight="1" x14ac:dyDescent="0.2">
      <c r="A161" s="18"/>
      <c r="B161" s="18"/>
      <c r="C161" s="193"/>
      <c r="D161" s="18"/>
      <c r="E161" s="18"/>
      <c r="F161" s="18"/>
      <c r="G161" s="18"/>
      <c r="H161" s="18"/>
      <c r="I161" s="18"/>
      <c r="J161" s="18"/>
      <c r="K161" s="18"/>
      <c r="L161" s="18"/>
      <c r="M161" s="18"/>
      <c r="N161" s="18"/>
      <c r="O161" s="18"/>
      <c r="P161" s="18"/>
      <c r="Q161" s="1"/>
      <c r="S161" s="18"/>
      <c r="T161" s="18"/>
      <c r="U161" s="18"/>
      <c r="V161" s="18"/>
      <c r="W161" s="18"/>
      <c r="X161" s="18"/>
      <c r="Y161" s="18"/>
      <c r="Z161" s="18"/>
      <c r="AA161" s="18"/>
      <c r="AB161" s="8"/>
    </row>
    <row r="162" spans="1:28" ht="15.75" customHeight="1" x14ac:dyDescent="0.2">
      <c r="A162" s="18"/>
      <c r="B162" s="18"/>
      <c r="C162" s="193"/>
      <c r="D162" s="18"/>
      <c r="E162" s="18"/>
      <c r="F162" s="18"/>
      <c r="G162" s="18"/>
      <c r="H162" s="18"/>
      <c r="I162" s="18"/>
      <c r="J162" s="18"/>
      <c r="K162" s="18"/>
      <c r="L162" s="18"/>
      <c r="M162" s="18"/>
      <c r="N162" s="18"/>
      <c r="O162" s="18"/>
      <c r="P162" s="18"/>
      <c r="Q162" s="1"/>
      <c r="S162" s="18"/>
      <c r="T162" s="18"/>
      <c r="U162" s="18"/>
      <c r="V162" s="18"/>
      <c r="W162" s="18"/>
      <c r="X162" s="18"/>
      <c r="Y162" s="18"/>
      <c r="Z162" s="18"/>
      <c r="AA162" s="18"/>
      <c r="AB162" s="8"/>
    </row>
    <row r="163" spans="1:28" ht="15.75" customHeight="1" x14ac:dyDescent="0.2">
      <c r="A163" s="18"/>
      <c r="B163" s="18"/>
      <c r="C163" s="193"/>
      <c r="D163" s="18"/>
      <c r="E163" s="18"/>
      <c r="F163" s="18"/>
      <c r="G163" s="18"/>
      <c r="H163" s="18"/>
      <c r="I163" s="18"/>
      <c r="J163" s="18"/>
      <c r="K163" s="18"/>
      <c r="L163" s="18"/>
      <c r="M163" s="18"/>
      <c r="N163" s="18"/>
      <c r="O163" s="18"/>
      <c r="P163" s="18"/>
      <c r="Q163" s="1"/>
      <c r="S163" s="18"/>
      <c r="T163" s="18"/>
      <c r="U163" s="18"/>
      <c r="V163" s="18"/>
      <c r="W163" s="18"/>
      <c r="X163" s="18"/>
      <c r="Y163" s="18"/>
      <c r="Z163" s="18"/>
      <c r="AA163" s="18"/>
      <c r="AB163" s="8"/>
    </row>
    <row r="164" spans="1:28" ht="15.75" customHeight="1" x14ac:dyDescent="0.2">
      <c r="A164" s="18"/>
      <c r="B164" s="18"/>
      <c r="C164" s="193"/>
      <c r="D164" s="18"/>
      <c r="E164" s="18"/>
      <c r="F164" s="18"/>
      <c r="G164" s="18"/>
      <c r="H164" s="18"/>
      <c r="I164" s="18"/>
      <c r="J164" s="18"/>
      <c r="K164" s="18"/>
      <c r="L164" s="18"/>
      <c r="M164" s="18"/>
      <c r="N164" s="18"/>
      <c r="O164" s="18"/>
      <c r="P164" s="18"/>
      <c r="Q164" s="1"/>
      <c r="S164" s="18"/>
      <c r="T164" s="18"/>
      <c r="U164" s="18"/>
      <c r="V164" s="18"/>
      <c r="W164" s="18"/>
      <c r="X164" s="18"/>
      <c r="Y164" s="18"/>
      <c r="Z164" s="18"/>
      <c r="AA164" s="18"/>
      <c r="AB164" s="8"/>
    </row>
    <row r="165" spans="1:28" ht="15.75" customHeight="1" x14ac:dyDescent="0.2">
      <c r="A165" s="18"/>
      <c r="B165" s="18"/>
      <c r="C165" s="193"/>
      <c r="D165" s="18"/>
      <c r="E165" s="18"/>
      <c r="F165" s="18"/>
      <c r="G165" s="18"/>
      <c r="H165" s="18"/>
      <c r="I165" s="18"/>
      <c r="J165" s="18"/>
      <c r="K165" s="18"/>
      <c r="L165" s="18"/>
      <c r="M165" s="18"/>
      <c r="N165" s="18"/>
      <c r="O165" s="18"/>
      <c r="P165" s="18"/>
      <c r="Q165" s="1"/>
      <c r="S165" s="18"/>
      <c r="T165" s="18"/>
      <c r="U165" s="18"/>
      <c r="V165" s="18"/>
      <c r="W165" s="18"/>
      <c r="X165" s="18"/>
      <c r="Y165" s="18"/>
      <c r="Z165" s="18"/>
      <c r="AA165" s="18"/>
      <c r="AB165" s="8"/>
    </row>
    <row r="166" spans="1:28" ht="15.75" customHeight="1" x14ac:dyDescent="0.2">
      <c r="A166" s="18"/>
      <c r="B166" s="18"/>
      <c r="C166" s="193"/>
      <c r="D166" s="18"/>
      <c r="E166" s="18"/>
      <c r="F166" s="18"/>
      <c r="G166" s="18"/>
      <c r="H166" s="18"/>
      <c r="I166" s="18"/>
      <c r="J166" s="18"/>
      <c r="K166" s="18"/>
      <c r="L166" s="18"/>
      <c r="M166" s="18"/>
      <c r="N166" s="18"/>
      <c r="O166" s="18"/>
      <c r="P166" s="18"/>
      <c r="Q166" s="1"/>
      <c r="S166" s="18"/>
      <c r="T166" s="18"/>
      <c r="U166" s="18"/>
      <c r="V166" s="18"/>
      <c r="W166" s="18"/>
      <c r="X166" s="18"/>
      <c r="Y166" s="18"/>
      <c r="Z166" s="18"/>
      <c r="AA166" s="18"/>
      <c r="AB166" s="8"/>
    </row>
    <row r="167" spans="1:28" ht="15.75" customHeight="1" x14ac:dyDescent="0.2">
      <c r="A167" s="18"/>
      <c r="B167" s="18"/>
      <c r="C167" s="193"/>
      <c r="D167" s="18"/>
      <c r="E167" s="18"/>
      <c r="F167" s="18"/>
      <c r="G167" s="18"/>
      <c r="H167" s="18"/>
      <c r="I167" s="18"/>
      <c r="J167" s="18"/>
      <c r="K167" s="18"/>
      <c r="L167" s="18"/>
      <c r="M167" s="18"/>
      <c r="N167" s="18"/>
      <c r="O167" s="18"/>
      <c r="P167" s="18"/>
      <c r="Q167" s="1"/>
      <c r="S167" s="18"/>
      <c r="T167" s="18"/>
      <c r="U167" s="18"/>
      <c r="V167" s="18"/>
      <c r="W167" s="18"/>
      <c r="X167" s="18"/>
      <c r="Y167" s="18"/>
      <c r="Z167" s="18"/>
      <c r="AA167" s="18"/>
      <c r="AB167" s="8"/>
    </row>
    <row r="168" spans="1:28" ht="15.75" customHeight="1" x14ac:dyDescent="0.2">
      <c r="A168" s="18"/>
      <c r="B168" s="18"/>
      <c r="C168" s="193"/>
      <c r="D168" s="18"/>
      <c r="E168" s="18"/>
      <c r="F168" s="18"/>
      <c r="G168" s="18"/>
      <c r="H168" s="18"/>
      <c r="I168" s="18"/>
      <c r="J168" s="18"/>
      <c r="K168" s="18"/>
      <c r="L168" s="18"/>
      <c r="M168" s="18"/>
      <c r="N168" s="18"/>
      <c r="O168" s="18"/>
      <c r="P168" s="18"/>
      <c r="Q168" s="1"/>
      <c r="S168" s="18"/>
      <c r="T168" s="18"/>
      <c r="U168" s="18"/>
      <c r="V168" s="18"/>
      <c r="W168" s="18"/>
      <c r="X168" s="18"/>
      <c r="Y168" s="18"/>
      <c r="Z168" s="18"/>
      <c r="AA168" s="18"/>
      <c r="AB168" s="8"/>
    </row>
    <row r="169" spans="1:28" ht="15.75" customHeight="1" x14ac:dyDescent="0.2">
      <c r="A169" s="18"/>
      <c r="B169" s="18"/>
      <c r="C169" s="193"/>
      <c r="D169" s="18"/>
      <c r="E169" s="18"/>
      <c r="F169" s="18"/>
      <c r="G169" s="18"/>
      <c r="H169" s="18"/>
      <c r="I169" s="18"/>
      <c r="J169" s="18"/>
      <c r="K169" s="18"/>
      <c r="L169" s="18"/>
      <c r="M169" s="18"/>
      <c r="N169" s="18"/>
      <c r="O169" s="18"/>
      <c r="P169" s="18"/>
      <c r="Q169" s="1"/>
      <c r="S169" s="18"/>
      <c r="T169" s="18"/>
      <c r="U169" s="18"/>
      <c r="V169" s="18"/>
      <c r="W169" s="18"/>
      <c r="X169" s="18"/>
      <c r="Y169" s="18"/>
      <c r="Z169" s="18"/>
      <c r="AA169" s="18"/>
      <c r="AB169" s="8"/>
    </row>
    <row r="170" spans="1:28" ht="15.75" customHeight="1" x14ac:dyDescent="0.2">
      <c r="A170" s="18"/>
      <c r="B170" s="18"/>
      <c r="C170" s="193"/>
      <c r="D170" s="18"/>
      <c r="E170" s="18"/>
      <c r="F170" s="18"/>
      <c r="G170" s="18"/>
      <c r="H170" s="18"/>
      <c r="I170" s="18"/>
      <c r="J170" s="18"/>
      <c r="K170" s="18"/>
      <c r="L170" s="18"/>
      <c r="M170" s="18"/>
      <c r="N170" s="18"/>
      <c r="O170" s="18"/>
      <c r="P170" s="18"/>
      <c r="Q170" s="1"/>
      <c r="S170" s="18"/>
      <c r="T170" s="18"/>
      <c r="U170" s="18"/>
      <c r="V170" s="18"/>
      <c r="W170" s="18"/>
      <c r="X170" s="18"/>
      <c r="Y170" s="18"/>
      <c r="Z170" s="18"/>
      <c r="AA170" s="18"/>
      <c r="AB170" s="8"/>
    </row>
    <row r="171" spans="1:28" ht="15.75" customHeight="1" x14ac:dyDescent="0.2">
      <c r="A171" s="18"/>
      <c r="B171" s="18"/>
      <c r="C171" s="193"/>
      <c r="D171" s="18"/>
      <c r="E171" s="18"/>
      <c r="F171" s="18"/>
      <c r="G171" s="18"/>
      <c r="H171" s="18"/>
      <c r="I171" s="18"/>
      <c r="J171" s="18"/>
      <c r="K171" s="18"/>
      <c r="L171" s="18"/>
      <c r="M171" s="18"/>
      <c r="N171" s="18"/>
      <c r="O171" s="18"/>
      <c r="P171" s="18"/>
      <c r="Q171" s="1"/>
      <c r="S171" s="18"/>
      <c r="T171" s="18"/>
      <c r="U171" s="18"/>
      <c r="V171" s="18"/>
      <c r="W171" s="18"/>
      <c r="X171" s="18"/>
      <c r="Y171" s="18"/>
      <c r="Z171" s="18"/>
      <c r="AA171" s="18"/>
      <c r="AB171" s="8"/>
    </row>
    <row r="172" spans="1:28" ht="15.75" customHeight="1" x14ac:dyDescent="0.2">
      <c r="A172" s="18"/>
      <c r="B172" s="18"/>
      <c r="C172" s="193"/>
      <c r="D172" s="18"/>
      <c r="E172" s="18"/>
      <c r="F172" s="18"/>
      <c r="G172" s="18"/>
      <c r="H172" s="18"/>
      <c r="I172" s="18"/>
      <c r="J172" s="18"/>
      <c r="K172" s="18"/>
      <c r="L172" s="18"/>
      <c r="M172" s="18"/>
      <c r="N172" s="18"/>
      <c r="O172" s="18"/>
      <c r="P172" s="18"/>
      <c r="Q172" s="1"/>
      <c r="S172" s="18"/>
      <c r="T172" s="18"/>
      <c r="U172" s="18"/>
      <c r="V172" s="18"/>
      <c r="W172" s="18"/>
      <c r="X172" s="18"/>
      <c r="Y172" s="18"/>
      <c r="Z172" s="18"/>
      <c r="AA172" s="18"/>
      <c r="AB172" s="8"/>
    </row>
    <row r="173" spans="1:28" ht="15.75" customHeight="1" x14ac:dyDescent="0.2">
      <c r="A173" s="18"/>
      <c r="B173" s="18"/>
      <c r="C173" s="193"/>
      <c r="D173" s="18"/>
      <c r="E173" s="18"/>
      <c r="F173" s="18"/>
      <c r="G173" s="18"/>
      <c r="H173" s="18"/>
      <c r="I173" s="18"/>
      <c r="J173" s="18"/>
      <c r="K173" s="18"/>
      <c r="L173" s="18"/>
      <c r="M173" s="18"/>
      <c r="N173" s="18"/>
      <c r="O173" s="18"/>
      <c r="P173" s="18"/>
      <c r="Q173" s="1"/>
      <c r="S173" s="18"/>
      <c r="T173" s="18"/>
      <c r="U173" s="18"/>
      <c r="V173" s="18"/>
      <c r="W173" s="18"/>
      <c r="X173" s="18"/>
      <c r="Y173" s="18"/>
      <c r="Z173" s="18"/>
      <c r="AA173" s="18"/>
      <c r="AB173" s="8"/>
    </row>
    <row r="174" spans="1:28" ht="15.75" customHeight="1" x14ac:dyDescent="0.2">
      <c r="A174" s="18"/>
      <c r="B174" s="18"/>
      <c r="C174" s="193"/>
      <c r="D174" s="18"/>
      <c r="E174" s="18"/>
      <c r="F174" s="18"/>
      <c r="G174" s="18"/>
      <c r="H174" s="18"/>
      <c r="I174" s="18"/>
      <c r="J174" s="18"/>
      <c r="K174" s="18"/>
      <c r="L174" s="18"/>
      <c r="M174" s="18"/>
      <c r="N174" s="18"/>
      <c r="O174" s="18"/>
      <c r="P174" s="18"/>
      <c r="Q174" s="1"/>
      <c r="S174" s="18"/>
      <c r="T174" s="18"/>
      <c r="U174" s="18"/>
      <c r="V174" s="18"/>
      <c r="W174" s="18"/>
      <c r="X174" s="18"/>
      <c r="Y174" s="18"/>
      <c r="Z174" s="18"/>
      <c r="AA174" s="18"/>
      <c r="AB174" s="8"/>
    </row>
    <row r="175" spans="1:28" ht="15.75" customHeight="1" x14ac:dyDescent="0.2">
      <c r="A175" s="18"/>
      <c r="B175" s="18"/>
      <c r="C175" s="193"/>
      <c r="D175" s="18"/>
      <c r="E175" s="18"/>
      <c r="F175" s="18"/>
      <c r="G175" s="18"/>
      <c r="H175" s="18"/>
      <c r="I175" s="18"/>
      <c r="J175" s="18"/>
      <c r="K175" s="18"/>
      <c r="L175" s="18"/>
      <c r="M175" s="18"/>
      <c r="N175" s="18"/>
      <c r="O175" s="18"/>
      <c r="P175" s="18"/>
      <c r="Q175" s="1"/>
      <c r="S175" s="18"/>
      <c r="T175" s="18"/>
      <c r="U175" s="18"/>
      <c r="V175" s="18"/>
      <c r="W175" s="18"/>
      <c r="X175" s="18"/>
      <c r="Y175" s="18"/>
      <c r="Z175" s="18"/>
      <c r="AA175" s="18"/>
      <c r="AB175" s="8"/>
    </row>
    <row r="176" spans="1:28" ht="15.75" customHeight="1" x14ac:dyDescent="0.2">
      <c r="A176" s="18"/>
      <c r="B176" s="18"/>
      <c r="C176" s="193"/>
      <c r="D176" s="18"/>
      <c r="E176" s="18"/>
      <c r="F176" s="18"/>
      <c r="G176" s="18"/>
      <c r="H176" s="18"/>
      <c r="I176" s="18"/>
      <c r="J176" s="18"/>
      <c r="K176" s="18"/>
      <c r="L176" s="18"/>
      <c r="M176" s="18"/>
      <c r="N176" s="18"/>
      <c r="O176" s="18"/>
      <c r="P176" s="18"/>
      <c r="Q176" s="1"/>
      <c r="S176" s="18"/>
      <c r="T176" s="18"/>
      <c r="U176" s="18"/>
      <c r="V176" s="18"/>
      <c r="W176" s="18"/>
      <c r="X176" s="18"/>
      <c r="Y176" s="18"/>
      <c r="Z176" s="18"/>
      <c r="AA176" s="18"/>
      <c r="AB176" s="8"/>
    </row>
    <row r="177" spans="1:28" ht="15.75" customHeight="1" x14ac:dyDescent="0.2">
      <c r="A177" s="18"/>
      <c r="B177" s="18"/>
      <c r="C177" s="193"/>
      <c r="D177" s="18"/>
      <c r="E177" s="18"/>
      <c r="F177" s="18"/>
      <c r="G177" s="18"/>
      <c r="H177" s="18"/>
      <c r="I177" s="18"/>
      <c r="J177" s="18"/>
      <c r="K177" s="18"/>
      <c r="L177" s="18"/>
      <c r="M177" s="18"/>
      <c r="N177" s="18"/>
      <c r="O177" s="18"/>
      <c r="P177" s="18"/>
      <c r="Q177" s="1"/>
      <c r="S177" s="18"/>
      <c r="T177" s="18"/>
      <c r="U177" s="18"/>
      <c r="V177" s="18"/>
      <c r="W177" s="18"/>
      <c r="X177" s="18"/>
      <c r="Y177" s="18"/>
      <c r="Z177" s="18"/>
      <c r="AA177" s="18"/>
      <c r="AB177" s="8"/>
    </row>
    <row r="178" spans="1:28" ht="15.75" customHeight="1" x14ac:dyDescent="0.2">
      <c r="A178" s="18"/>
      <c r="B178" s="18"/>
      <c r="C178" s="193"/>
      <c r="D178" s="18"/>
      <c r="E178" s="18"/>
      <c r="F178" s="18"/>
      <c r="G178" s="18"/>
      <c r="H178" s="18"/>
      <c r="I178" s="18"/>
      <c r="J178" s="18"/>
      <c r="K178" s="18"/>
      <c r="L178" s="18"/>
      <c r="M178" s="18"/>
      <c r="N178" s="18"/>
      <c r="O178" s="18"/>
      <c r="P178" s="18"/>
      <c r="Q178" s="1"/>
      <c r="S178" s="18"/>
      <c r="T178" s="18"/>
      <c r="U178" s="18"/>
      <c r="V178" s="18"/>
      <c r="W178" s="18"/>
      <c r="X178" s="18"/>
      <c r="Y178" s="18"/>
      <c r="Z178" s="18"/>
      <c r="AA178" s="18"/>
      <c r="AB178" s="8"/>
    </row>
    <row r="179" spans="1:28" ht="15.75" customHeight="1" x14ac:dyDescent="0.2">
      <c r="A179" s="18"/>
      <c r="B179" s="18"/>
      <c r="C179" s="193"/>
      <c r="D179" s="18"/>
      <c r="E179" s="18"/>
      <c r="F179" s="18"/>
      <c r="G179" s="18"/>
      <c r="H179" s="18"/>
      <c r="I179" s="18"/>
      <c r="J179" s="18"/>
      <c r="K179" s="18"/>
      <c r="L179" s="18"/>
      <c r="M179" s="18"/>
      <c r="N179" s="18"/>
      <c r="O179" s="18"/>
      <c r="P179" s="18"/>
      <c r="Q179" s="1"/>
      <c r="S179" s="18"/>
      <c r="T179" s="18"/>
      <c r="U179" s="18"/>
      <c r="V179" s="18"/>
      <c r="W179" s="18"/>
      <c r="X179" s="18"/>
      <c r="Y179" s="18"/>
      <c r="Z179" s="18"/>
      <c r="AA179" s="18"/>
      <c r="AB179" s="8"/>
    </row>
    <row r="180" spans="1:28" ht="15.75" customHeight="1" x14ac:dyDescent="0.2">
      <c r="A180" s="18"/>
      <c r="B180" s="18"/>
      <c r="C180" s="193"/>
      <c r="D180" s="18"/>
      <c r="E180" s="18"/>
      <c r="F180" s="18"/>
      <c r="G180" s="18"/>
      <c r="H180" s="18"/>
      <c r="I180" s="18"/>
      <c r="J180" s="18"/>
      <c r="K180" s="18"/>
      <c r="L180" s="18"/>
      <c r="M180" s="18"/>
      <c r="N180" s="18"/>
      <c r="O180" s="18"/>
      <c r="P180" s="18"/>
      <c r="Q180" s="1"/>
      <c r="S180" s="18"/>
      <c r="T180" s="18"/>
      <c r="U180" s="18"/>
      <c r="V180" s="18"/>
      <c r="W180" s="18"/>
      <c r="X180" s="18"/>
      <c r="Y180" s="18"/>
      <c r="Z180" s="18"/>
      <c r="AA180" s="18"/>
      <c r="AB180" s="8"/>
    </row>
    <row r="181" spans="1:28" ht="15.75" customHeight="1" x14ac:dyDescent="0.2">
      <c r="A181" s="18"/>
      <c r="B181" s="18"/>
      <c r="C181" s="193"/>
      <c r="D181" s="18"/>
      <c r="E181" s="18"/>
      <c r="F181" s="18"/>
      <c r="G181" s="18"/>
      <c r="H181" s="18"/>
      <c r="I181" s="18"/>
      <c r="J181" s="18"/>
      <c r="K181" s="18"/>
      <c r="L181" s="18"/>
      <c r="M181" s="18"/>
      <c r="N181" s="18"/>
      <c r="O181" s="18"/>
      <c r="P181" s="18"/>
      <c r="Q181" s="1"/>
      <c r="S181" s="18"/>
      <c r="T181" s="18"/>
      <c r="U181" s="18"/>
      <c r="V181" s="18"/>
      <c r="W181" s="18"/>
      <c r="X181" s="18"/>
      <c r="Y181" s="18"/>
      <c r="Z181" s="18"/>
      <c r="AA181" s="18"/>
      <c r="AB181" s="8"/>
    </row>
    <row r="182" spans="1:28" ht="15.75" customHeight="1" x14ac:dyDescent="0.2">
      <c r="A182" s="18"/>
      <c r="B182" s="18"/>
      <c r="C182" s="193"/>
      <c r="D182" s="18"/>
      <c r="E182" s="18"/>
      <c r="F182" s="18"/>
      <c r="G182" s="18"/>
      <c r="H182" s="18"/>
      <c r="I182" s="18"/>
      <c r="J182" s="18"/>
      <c r="K182" s="18"/>
      <c r="L182" s="18"/>
      <c r="M182" s="18"/>
      <c r="N182" s="18"/>
      <c r="O182" s="18"/>
      <c r="P182" s="18"/>
      <c r="Q182" s="1"/>
      <c r="S182" s="18"/>
      <c r="T182" s="18"/>
      <c r="U182" s="18"/>
      <c r="V182" s="18"/>
      <c r="W182" s="18"/>
      <c r="X182" s="18"/>
      <c r="Y182" s="18"/>
      <c r="Z182" s="18"/>
      <c r="AA182" s="18"/>
      <c r="AB182" s="8"/>
    </row>
    <row r="183" spans="1:28" ht="15.75" customHeight="1" x14ac:dyDescent="0.2">
      <c r="A183" s="18"/>
      <c r="B183" s="18"/>
      <c r="C183" s="193"/>
      <c r="D183" s="18"/>
      <c r="E183" s="18"/>
      <c r="F183" s="18"/>
      <c r="G183" s="18"/>
      <c r="H183" s="18"/>
      <c r="I183" s="18"/>
      <c r="J183" s="18"/>
      <c r="K183" s="18"/>
      <c r="L183" s="18"/>
      <c r="M183" s="18"/>
      <c r="N183" s="18"/>
      <c r="O183" s="18"/>
      <c r="P183" s="18"/>
      <c r="Q183" s="1"/>
      <c r="S183" s="18"/>
      <c r="T183" s="18"/>
      <c r="U183" s="18"/>
      <c r="V183" s="18"/>
      <c r="W183" s="18"/>
      <c r="X183" s="18"/>
      <c r="Y183" s="18"/>
      <c r="Z183" s="18"/>
      <c r="AA183" s="18"/>
      <c r="AB183" s="8"/>
    </row>
    <row r="184" spans="1:28" ht="15.75" customHeight="1" x14ac:dyDescent="0.2">
      <c r="A184" s="18"/>
      <c r="B184" s="18"/>
      <c r="C184" s="193"/>
      <c r="D184" s="18"/>
      <c r="E184" s="18"/>
      <c r="F184" s="18"/>
      <c r="G184" s="18"/>
      <c r="H184" s="18"/>
      <c r="I184" s="18"/>
      <c r="J184" s="18"/>
      <c r="K184" s="18"/>
      <c r="L184" s="18"/>
      <c r="M184" s="18"/>
      <c r="N184" s="18"/>
      <c r="O184" s="18"/>
      <c r="P184" s="18"/>
      <c r="Q184" s="1"/>
      <c r="S184" s="18"/>
      <c r="T184" s="18"/>
      <c r="U184" s="18"/>
      <c r="V184" s="18"/>
      <c r="W184" s="18"/>
      <c r="X184" s="18"/>
      <c r="Y184" s="18"/>
      <c r="Z184" s="18"/>
      <c r="AA184" s="18"/>
      <c r="AB184" s="8"/>
    </row>
    <row r="185" spans="1:28" ht="15.75" customHeight="1" x14ac:dyDescent="0.2">
      <c r="A185" s="18"/>
      <c r="B185" s="18"/>
      <c r="C185" s="193"/>
      <c r="D185" s="18"/>
      <c r="E185" s="18"/>
      <c r="F185" s="18"/>
      <c r="G185" s="18"/>
      <c r="H185" s="18"/>
      <c r="I185" s="18"/>
      <c r="J185" s="18"/>
      <c r="K185" s="18"/>
      <c r="L185" s="18"/>
      <c r="M185" s="18"/>
      <c r="N185" s="18"/>
      <c r="O185" s="18"/>
      <c r="P185" s="18"/>
      <c r="Q185" s="1"/>
      <c r="S185" s="18"/>
      <c r="T185" s="18"/>
      <c r="U185" s="18"/>
      <c r="V185" s="18"/>
      <c r="W185" s="18"/>
      <c r="X185" s="18"/>
      <c r="Y185" s="18"/>
      <c r="Z185" s="18"/>
      <c r="AA185" s="18"/>
      <c r="AB185" s="8"/>
    </row>
    <row r="186" spans="1:28" ht="15.75" customHeight="1" x14ac:dyDescent="0.2">
      <c r="A186" s="18"/>
      <c r="B186" s="18"/>
      <c r="C186" s="193"/>
      <c r="D186" s="18"/>
      <c r="E186" s="18"/>
      <c r="F186" s="18"/>
      <c r="G186" s="18"/>
      <c r="H186" s="18"/>
      <c r="I186" s="18"/>
      <c r="J186" s="18"/>
      <c r="K186" s="18"/>
      <c r="L186" s="18"/>
      <c r="M186" s="18"/>
      <c r="N186" s="18"/>
      <c r="O186" s="18"/>
      <c r="P186" s="18"/>
      <c r="Q186" s="1"/>
      <c r="S186" s="18"/>
      <c r="T186" s="18"/>
      <c r="U186" s="18"/>
      <c r="V186" s="18"/>
      <c r="W186" s="18"/>
      <c r="X186" s="18"/>
      <c r="Y186" s="18"/>
      <c r="Z186" s="18"/>
      <c r="AA186" s="18"/>
      <c r="AB186" s="8"/>
    </row>
    <row r="187" spans="1:28" ht="15.75" customHeight="1" x14ac:dyDescent="0.2">
      <c r="A187" s="18"/>
      <c r="B187" s="18"/>
      <c r="C187" s="193"/>
      <c r="D187" s="18"/>
      <c r="E187" s="18"/>
      <c r="F187" s="18"/>
      <c r="G187" s="18"/>
      <c r="H187" s="18"/>
      <c r="I187" s="18"/>
      <c r="J187" s="18"/>
      <c r="K187" s="18"/>
      <c r="L187" s="18"/>
      <c r="M187" s="18"/>
      <c r="N187" s="18"/>
      <c r="O187" s="18"/>
      <c r="P187" s="18"/>
      <c r="Q187" s="1"/>
      <c r="S187" s="18"/>
      <c r="T187" s="18"/>
      <c r="U187" s="18"/>
      <c r="V187" s="18"/>
      <c r="W187" s="18"/>
      <c r="X187" s="18"/>
      <c r="Y187" s="18"/>
      <c r="Z187" s="18"/>
      <c r="AA187" s="18"/>
      <c r="AB187" s="8"/>
    </row>
    <row r="188" spans="1:28" ht="15.75" customHeight="1" x14ac:dyDescent="0.2">
      <c r="A188" s="18"/>
      <c r="B188" s="18"/>
      <c r="C188" s="193"/>
      <c r="D188" s="18"/>
      <c r="E188" s="18"/>
      <c r="F188" s="18"/>
      <c r="G188" s="18"/>
      <c r="H188" s="18"/>
      <c r="I188" s="18"/>
      <c r="J188" s="18"/>
      <c r="K188" s="18"/>
      <c r="L188" s="18"/>
      <c r="M188" s="18"/>
      <c r="N188" s="18"/>
      <c r="O188" s="18"/>
      <c r="P188" s="18"/>
      <c r="Q188" s="1"/>
      <c r="S188" s="18"/>
      <c r="T188" s="18"/>
      <c r="U188" s="18"/>
      <c r="V188" s="18"/>
      <c r="W188" s="18"/>
      <c r="X188" s="18"/>
      <c r="Y188" s="18"/>
      <c r="Z188" s="18"/>
      <c r="AA188" s="18"/>
      <c r="AB188" s="8"/>
    </row>
    <row r="189" spans="1:28" ht="15.75" customHeight="1" x14ac:dyDescent="0.2">
      <c r="A189" s="18"/>
      <c r="B189" s="18"/>
      <c r="C189" s="193"/>
      <c r="D189" s="18"/>
      <c r="E189" s="18"/>
      <c r="F189" s="18"/>
      <c r="G189" s="18"/>
      <c r="H189" s="18"/>
      <c r="I189" s="18"/>
      <c r="J189" s="18"/>
      <c r="K189" s="18"/>
      <c r="L189" s="18"/>
      <c r="M189" s="18"/>
      <c r="N189" s="18"/>
      <c r="O189" s="18"/>
      <c r="P189" s="18"/>
      <c r="Q189" s="1"/>
      <c r="S189" s="18"/>
      <c r="T189" s="18"/>
      <c r="U189" s="18"/>
      <c r="V189" s="18"/>
      <c r="W189" s="18"/>
      <c r="X189" s="18"/>
      <c r="Y189" s="18"/>
      <c r="Z189" s="18"/>
      <c r="AA189" s="18"/>
      <c r="AB189" s="8"/>
    </row>
    <row r="190" spans="1:28" ht="15.75" customHeight="1" x14ac:dyDescent="0.2">
      <c r="A190" s="18"/>
      <c r="B190" s="18"/>
      <c r="C190" s="193"/>
      <c r="D190" s="18"/>
      <c r="E190" s="18"/>
      <c r="F190" s="18"/>
      <c r="G190" s="18"/>
      <c r="H190" s="18"/>
      <c r="I190" s="18"/>
      <c r="J190" s="18"/>
      <c r="K190" s="18"/>
      <c r="L190" s="18"/>
      <c r="M190" s="18"/>
      <c r="N190" s="18"/>
      <c r="O190" s="18"/>
      <c r="P190" s="18"/>
      <c r="Q190" s="1"/>
      <c r="S190" s="18"/>
      <c r="T190" s="18"/>
      <c r="U190" s="18"/>
      <c r="V190" s="18"/>
      <c r="W190" s="18"/>
      <c r="X190" s="18"/>
      <c r="Y190" s="18"/>
      <c r="Z190" s="18"/>
      <c r="AA190" s="18"/>
      <c r="AB190" s="8"/>
    </row>
    <row r="191" spans="1:28" ht="15.75" customHeight="1" x14ac:dyDescent="0.2">
      <c r="A191" s="18"/>
      <c r="B191" s="18"/>
      <c r="C191" s="193"/>
      <c r="D191" s="18"/>
      <c r="E191" s="18"/>
      <c r="F191" s="18"/>
      <c r="G191" s="18"/>
      <c r="H191" s="18"/>
      <c r="I191" s="18"/>
      <c r="J191" s="18"/>
      <c r="K191" s="18"/>
      <c r="L191" s="18"/>
      <c r="M191" s="18"/>
      <c r="N191" s="18"/>
      <c r="O191" s="18"/>
      <c r="P191" s="18"/>
      <c r="Q191" s="1"/>
      <c r="S191" s="18"/>
      <c r="T191" s="18"/>
      <c r="U191" s="18"/>
      <c r="V191" s="18"/>
      <c r="W191" s="18"/>
      <c r="X191" s="18"/>
      <c r="Y191" s="18"/>
      <c r="Z191" s="18"/>
      <c r="AA191" s="18"/>
      <c r="AB191" s="8"/>
    </row>
    <row r="192" spans="1:28" ht="15.75" customHeight="1" x14ac:dyDescent="0.2">
      <c r="A192" s="18"/>
      <c r="B192" s="18"/>
      <c r="C192" s="193"/>
      <c r="D192" s="18"/>
      <c r="E192" s="18"/>
      <c r="F192" s="18"/>
      <c r="G192" s="18"/>
      <c r="H192" s="18"/>
      <c r="I192" s="18"/>
      <c r="J192" s="18"/>
      <c r="K192" s="18"/>
      <c r="L192" s="18"/>
      <c r="M192" s="18"/>
      <c r="N192" s="18"/>
      <c r="O192" s="18"/>
      <c r="P192" s="18"/>
      <c r="Q192" s="1"/>
      <c r="S192" s="18"/>
      <c r="T192" s="18"/>
      <c r="U192" s="18"/>
      <c r="V192" s="18"/>
      <c r="W192" s="18"/>
      <c r="X192" s="18"/>
      <c r="Y192" s="18"/>
      <c r="Z192" s="18"/>
      <c r="AA192" s="18"/>
      <c r="AB192" s="8"/>
    </row>
    <row r="193" spans="1:28" ht="15.75" customHeight="1" x14ac:dyDescent="0.2">
      <c r="A193" s="18"/>
      <c r="B193" s="18"/>
      <c r="C193" s="193"/>
      <c r="D193" s="18"/>
      <c r="E193" s="18"/>
      <c r="F193" s="18"/>
      <c r="G193" s="18"/>
      <c r="H193" s="18"/>
      <c r="I193" s="18"/>
      <c r="J193" s="18"/>
      <c r="K193" s="18"/>
      <c r="L193" s="18"/>
      <c r="M193" s="18"/>
      <c r="N193" s="18"/>
      <c r="O193" s="18"/>
      <c r="P193" s="18"/>
      <c r="Q193" s="1"/>
      <c r="S193" s="18"/>
      <c r="T193" s="18"/>
      <c r="U193" s="18"/>
      <c r="V193" s="18"/>
      <c r="W193" s="18"/>
      <c r="X193" s="18"/>
      <c r="Y193" s="18"/>
      <c r="Z193" s="18"/>
      <c r="AA193" s="18"/>
      <c r="AB193" s="8"/>
    </row>
    <row r="194" spans="1:28" ht="15.75" customHeight="1" x14ac:dyDescent="0.2">
      <c r="A194" s="18"/>
      <c r="B194" s="18"/>
      <c r="C194" s="193"/>
      <c r="D194" s="18"/>
      <c r="E194" s="18"/>
      <c r="F194" s="18"/>
      <c r="G194" s="18"/>
      <c r="H194" s="18"/>
      <c r="I194" s="18"/>
      <c r="J194" s="18"/>
      <c r="K194" s="18"/>
      <c r="L194" s="18"/>
      <c r="M194" s="18"/>
      <c r="N194" s="18"/>
      <c r="O194" s="18"/>
      <c r="P194" s="18"/>
      <c r="Q194" s="1"/>
      <c r="S194" s="18"/>
      <c r="T194" s="18"/>
      <c r="U194" s="18"/>
      <c r="V194" s="18"/>
      <c r="W194" s="18"/>
      <c r="X194" s="18"/>
      <c r="Y194" s="18"/>
      <c r="Z194" s="18"/>
      <c r="AA194" s="18"/>
      <c r="AB194" s="8"/>
    </row>
    <row r="195" spans="1:28" ht="15.75" customHeight="1" x14ac:dyDescent="0.2">
      <c r="A195" s="18"/>
      <c r="B195" s="18"/>
      <c r="C195" s="193"/>
      <c r="D195" s="18"/>
      <c r="E195" s="18"/>
      <c r="F195" s="18"/>
      <c r="G195" s="18"/>
      <c r="H195" s="18"/>
      <c r="I195" s="18"/>
      <c r="J195" s="18"/>
      <c r="K195" s="18"/>
      <c r="L195" s="18"/>
      <c r="M195" s="18"/>
      <c r="N195" s="18"/>
      <c r="O195" s="18"/>
      <c r="P195" s="18"/>
      <c r="Q195" s="1"/>
      <c r="S195" s="18"/>
      <c r="T195" s="18"/>
      <c r="U195" s="18"/>
      <c r="V195" s="18"/>
      <c r="W195" s="18"/>
      <c r="X195" s="18"/>
      <c r="Y195" s="18"/>
      <c r="Z195" s="18"/>
      <c r="AA195" s="18"/>
      <c r="AB195" s="8"/>
    </row>
    <row r="196" spans="1:28" ht="15.75" customHeight="1" x14ac:dyDescent="0.2">
      <c r="A196" s="18"/>
      <c r="B196" s="18"/>
      <c r="C196" s="193"/>
      <c r="D196" s="18"/>
      <c r="E196" s="18"/>
      <c r="F196" s="18"/>
      <c r="G196" s="18"/>
      <c r="H196" s="18"/>
      <c r="I196" s="18"/>
      <c r="J196" s="18"/>
      <c r="K196" s="18"/>
      <c r="L196" s="18"/>
      <c r="M196" s="18"/>
      <c r="N196" s="18"/>
      <c r="O196" s="18"/>
      <c r="P196" s="18"/>
      <c r="Q196" s="1"/>
      <c r="S196" s="18"/>
      <c r="T196" s="18"/>
      <c r="U196" s="18"/>
      <c r="V196" s="18"/>
      <c r="W196" s="18"/>
      <c r="X196" s="18"/>
      <c r="Y196" s="18"/>
      <c r="Z196" s="18"/>
      <c r="AA196" s="18"/>
      <c r="AB196" s="8"/>
    </row>
    <row r="197" spans="1:28" ht="15.75" customHeight="1" x14ac:dyDescent="0.2">
      <c r="A197" s="18"/>
      <c r="B197" s="18"/>
      <c r="C197" s="193"/>
      <c r="D197" s="18"/>
      <c r="E197" s="18"/>
      <c r="F197" s="18"/>
      <c r="G197" s="18"/>
      <c r="H197" s="18"/>
      <c r="I197" s="18"/>
      <c r="J197" s="18"/>
      <c r="K197" s="18"/>
      <c r="L197" s="18"/>
      <c r="M197" s="18"/>
      <c r="N197" s="18"/>
      <c r="O197" s="18"/>
      <c r="P197" s="18"/>
      <c r="Q197" s="1"/>
      <c r="S197" s="18"/>
      <c r="T197" s="18"/>
      <c r="U197" s="18"/>
      <c r="V197" s="18"/>
      <c r="W197" s="18"/>
      <c r="X197" s="18"/>
      <c r="Y197" s="18"/>
      <c r="Z197" s="18"/>
      <c r="AA197" s="18"/>
      <c r="AB197" s="8"/>
    </row>
    <row r="198" spans="1:28" ht="15.75" customHeight="1" x14ac:dyDescent="0.2">
      <c r="A198" s="18"/>
      <c r="B198" s="18"/>
      <c r="C198" s="193"/>
      <c r="D198" s="18"/>
      <c r="E198" s="18"/>
      <c r="F198" s="18"/>
      <c r="G198" s="18"/>
      <c r="H198" s="18"/>
      <c r="I198" s="18"/>
      <c r="J198" s="18"/>
      <c r="K198" s="18"/>
      <c r="L198" s="18"/>
      <c r="M198" s="18"/>
      <c r="N198" s="18"/>
      <c r="O198" s="18"/>
      <c r="P198" s="18"/>
      <c r="Q198" s="1"/>
      <c r="S198" s="18"/>
      <c r="T198" s="18"/>
      <c r="U198" s="18"/>
      <c r="V198" s="18"/>
      <c r="W198" s="18"/>
      <c r="X198" s="18"/>
      <c r="Y198" s="18"/>
      <c r="Z198" s="18"/>
      <c r="AA198" s="18"/>
      <c r="AB198" s="8"/>
    </row>
    <row r="199" spans="1:28" ht="15.75" customHeight="1" x14ac:dyDescent="0.2">
      <c r="A199" s="18"/>
      <c r="B199" s="18"/>
      <c r="C199" s="193"/>
      <c r="D199" s="18"/>
      <c r="E199" s="18"/>
      <c r="F199" s="18"/>
      <c r="G199" s="18"/>
      <c r="H199" s="18"/>
      <c r="I199" s="18"/>
      <c r="J199" s="18"/>
      <c r="K199" s="18"/>
      <c r="L199" s="18"/>
      <c r="M199" s="18"/>
      <c r="N199" s="18"/>
      <c r="O199" s="18"/>
      <c r="P199" s="18"/>
      <c r="Q199" s="1"/>
      <c r="S199" s="18"/>
      <c r="T199" s="18"/>
      <c r="U199" s="18"/>
      <c r="V199" s="18"/>
      <c r="W199" s="18"/>
      <c r="X199" s="18"/>
      <c r="Y199" s="18"/>
      <c r="Z199" s="18"/>
      <c r="AA199" s="18"/>
      <c r="AB199" s="8"/>
    </row>
    <row r="200" spans="1:28" ht="15.75" customHeight="1" x14ac:dyDescent="0.2">
      <c r="A200" s="18"/>
      <c r="B200" s="18"/>
      <c r="C200" s="193"/>
      <c r="D200" s="18"/>
      <c r="E200" s="18"/>
      <c r="F200" s="18"/>
      <c r="G200" s="18"/>
      <c r="H200" s="18"/>
      <c r="I200" s="18"/>
      <c r="J200" s="18"/>
      <c r="K200" s="18"/>
      <c r="L200" s="18"/>
      <c r="M200" s="18"/>
      <c r="N200" s="18"/>
      <c r="O200" s="18"/>
      <c r="P200" s="18"/>
      <c r="Q200" s="1"/>
      <c r="S200" s="18"/>
      <c r="T200" s="18"/>
      <c r="U200" s="18"/>
      <c r="V200" s="18"/>
      <c r="W200" s="18"/>
      <c r="X200" s="18"/>
      <c r="Y200" s="18"/>
      <c r="Z200" s="18"/>
      <c r="AA200" s="18"/>
      <c r="AB200" s="8"/>
    </row>
    <row r="201" spans="1:28" ht="15.75" customHeight="1" x14ac:dyDescent="0.2">
      <c r="A201" s="18"/>
      <c r="B201" s="18"/>
      <c r="C201" s="193"/>
      <c r="D201" s="18"/>
      <c r="E201" s="18"/>
      <c r="F201" s="18"/>
      <c r="G201" s="18"/>
      <c r="H201" s="18"/>
      <c r="I201" s="18"/>
      <c r="J201" s="18"/>
      <c r="K201" s="18"/>
      <c r="L201" s="18"/>
      <c r="M201" s="18"/>
      <c r="N201" s="18"/>
      <c r="O201" s="18"/>
      <c r="P201" s="18"/>
      <c r="Q201" s="1"/>
      <c r="S201" s="18"/>
      <c r="T201" s="18"/>
      <c r="U201" s="18"/>
      <c r="V201" s="18"/>
      <c r="W201" s="18"/>
      <c r="X201" s="18"/>
      <c r="Y201" s="18"/>
      <c r="Z201" s="18"/>
      <c r="AA201" s="18"/>
      <c r="AB201" s="8"/>
    </row>
    <row r="202" spans="1:28" ht="15.75" customHeight="1" x14ac:dyDescent="0.2">
      <c r="A202" s="18"/>
      <c r="B202" s="18"/>
      <c r="C202" s="193"/>
      <c r="D202" s="18"/>
      <c r="E202" s="18"/>
      <c r="F202" s="18"/>
      <c r="G202" s="18"/>
      <c r="H202" s="18"/>
      <c r="I202" s="18"/>
      <c r="J202" s="18"/>
      <c r="K202" s="18"/>
      <c r="L202" s="18"/>
      <c r="M202" s="18"/>
      <c r="N202" s="18"/>
      <c r="O202" s="18"/>
      <c r="P202" s="18"/>
      <c r="Q202" s="1"/>
      <c r="S202" s="18"/>
      <c r="T202" s="18"/>
      <c r="U202" s="18"/>
      <c r="V202" s="18"/>
      <c r="W202" s="18"/>
      <c r="X202" s="18"/>
      <c r="Y202" s="18"/>
      <c r="Z202" s="18"/>
      <c r="AA202" s="18"/>
      <c r="AB202" s="8"/>
    </row>
    <row r="203" spans="1:28" ht="15.75" customHeight="1" x14ac:dyDescent="0.2">
      <c r="A203" s="18"/>
      <c r="B203" s="18"/>
      <c r="C203" s="193"/>
      <c r="D203" s="18"/>
      <c r="E203" s="18"/>
      <c r="F203" s="18"/>
      <c r="G203" s="18"/>
      <c r="H203" s="18"/>
      <c r="I203" s="18"/>
      <c r="J203" s="18"/>
      <c r="K203" s="18"/>
      <c r="L203" s="18"/>
      <c r="M203" s="18"/>
      <c r="N203" s="18"/>
      <c r="O203" s="18"/>
      <c r="P203" s="18"/>
      <c r="Q203" s="1"/>
      <c r="S203" s="18"/>
      <c r="T203" s="18"/>
      <c r="U203" s="18"/>
      <c r="V203" s="18"/>
      <c r="W203" s="18"/>
      <c r="X203" s="18"/>
      <c r="Y203" s="18"/>
      <c r="Z203" s="18"/>
      <c r="AA203" s="18"/>
      <c r="AB203" s="8"/>
    </row>
    <row r="204" spans="1:28" ht="15.75" customHeight="1" x14ac:dyDescent="0.2">
      <c r="A204" s="18"/>
      <c r="B204" s="18"/>
      <c r="C204" s="193"/>
      <c r="D204" s="18"/>
      <c r="E204" s="18"/>
      <c r="F204" s="18"/>
      <c r="G204" s="18"/>
      <c r="H204" s="18"/>
      <c r="I204" s="18"/>
      <c r="J204" s="18"/>
      <c r="K204" s="18"/>
      <c r="L204" s="18"/>
      <c r="M204" s="18"/>
      <c r="N204" s="18"/>
      <c r="O204" s="18"/>
      <c r="P204" s="18"/>
      <c r="Q204" s="1"/>
      <c r="S204" s="18"/>
      <c r="T204" s="18"/>
      <c r="U204" s="18"/>
      <c r="V204" s="18"/>
      <c r="W204" s="18"/>
      <c r="X204" s="18"/>
      <c r="Y204" s="18"/>
      <c r="Z204" s="18"/>
      <c r="AA204" s="18"/>
      <c r="AB204" s="8"/>
    </row>
    <row r="205" spans="1:28" ht="15.75" customHeight="1" x14ac:dyDescent="0.2">
      <c r="A205" s="18"/>
      <c r="B205" s="18"/>
      <c r="C205" s="193"/>
      <c r="D205" s="18"/>
      <c r="E205" s="18"/>
      <c r="F205" s="18"/>
      <c r="G205" s="18"/>
      <c r="H205" s="18"/>
      <c r="I205" s="18"/>
      <c r="J205" s="18"/>
      <c r="K205" s="18"/>
      <c r="L205" s="18"/>
      <c r="M205" s="18"/>
      <c r="N205" s="18"/>
      <c r="O205" s="18"/>
      <c r="P205" s="18"/>
      <c r="Q205" s="1"/>
      <c r="S205" s="18"/>
      <c r="T205" s="18"/>
      <c r="U205" s="18"/>
      <c r="V205" s="18"/>
      <c r="W205" s="18"/>
      <c r="X205" s="18"/>
      <c r="Y205" s="18"/>
      <c r="Z205" s="18"/>
      <c r="AA205" s="18"/>
      <c r="AB205" s="8"/>
    </row>
    <row r="206" spans="1:28" ht="15.75" customHeight="1" x14ac:dyDescent="0.2">
      <c r="A206" s="18"/>
      <c r="B206" s="18"/>
      <c r="C206" s="193"/>
      <c r="D206" s="18"/>
      <c r="E206" s="18"/>
      <c r="F206" s="18"/>
      <c r="G206" s="18"/>
      <c r="H206" s="18"/>
      <c r="I206" s="18"/>
      <c r="J206" s="18"/>
      <c r="K206" s="18"/>
      <c r="L206" s="18"/>
      <c r="M206" s="18"/>
      <c r="N206" s="18"/>
      <c r="O206" s="18"/>
      <c r="P206" s="18"/>
      <c r="Q206" s="1"/>
      <c r="S206" s="18"/>
      <c r="T206" s="18"/>
      <c r="U206" s="18"/>
      <c r="V206" s="18"/>
      <c r="W206" s="18"/>
      <c r="X206" s="18"/>
      <c r="Y206" s="18"/>
      <c r="Z206" s="18"/>
      <c r="AA206" s="18"/>
      <c r="AB206" s="8"/>
    </row>
    <row r="207" spans="1:28" ht="15.75" customHeight="1" x14ac:dyDescent="0.2">
      <c r="A207" s="18"/>
      <c r="B207" s="18"/>
      <c r="C207" s="193"/>
      <c r="D207" s="18"/>
      <c r="E207" s="18"/>
      <c r="F207" s="18"/>
      <c r="G207" s="18"/>
      <c r="H207" s="18"/>
      <c r="I207" s="18"/>
      <c r="J207" s="18"/>
      <c r="K207" s="18"/>
      <c r="L207" s="18"/>
      <c r="M207" s="18"/>
      <c r="N207" s="18"/>
      <c r="O207" s="18"/>
      <c r="P207" s="18"/>
      <c r="Q207" s="1"/>
      <c r="S207" s="18"/>
      <c r="T207" s="18"/>
      <c r="U207" s="18"/>
      <c r="V207" s="18"/>
      <c r="W207" s="18"/>
      <c r="X207" s="18"/>
      <c r="Y207" s="18"/>
      <c r="Z207" s="18"/>
      <c r="AA207" s="18"/>
      <c r="AB207" s="8"/>
    </row>
    <row r="208" spans="1:28" ht="15.75" customHeight="1" x14ac:dyDescent="0.2">
      <c r="A208" s="18"/>
      <c r="B208" s="18"/>
      <c r="C208" s="193"/>
      <c r="D208" s="18"/>
      <c r="E208" s="18"/>
      <c r="F208" s="18"/>
      <c r="G208" s="18"/>
      <c r="H208" s="18"/>
      <c r="I208" s="18"/>
      <c r="J208" s="18"/>
      <c r="K208" s="18"/>
      <c r="L208" s="18"/>
      <c r="M208" s="18"/>
      <c r="N208" s="18"/>
      <c r="O208" s="18"/>
      <c r="P208" s="18"/>
      <c r="Q208" s="1"/>
      <c r="S208" s="18"/>
      <c r="T208" s="18"/>
      <c r="U208" s="18"/>
      <c r="V208" s="18"/>
      <c r="W208" s="18"/>
      <c r="X208" s="18"/>
      <c r="Y208" s="18"/>
      <c r="Z208" s="18"/>
      <c r="AA208" s="18"/>
      <c r="AB208" s="8"/>
    </row>
    <row r="209" spans="1:28" ht="15.75" customHeight="1" x14ac:dyDescent="0.2">
      <c r="A209" s="18"/>
      <c r="B209" s="18"/>
      <c r="C209" s="193"/>
      <c r="D209" s="18"/>
      <c r="E209" s="18"/>
      <c r="F209" s="18"/>
      <c r="G209" s="18"/>
      <c r="H209" s="18"/>
      <c r="I209" s="18"/>
      <c r="J209" s="18"/>
      <c r="K209" s="18"/>
      <c r="L209" s="18"/>
      <c r="M209" s="18"/>
      <c r="N209" s="18"/>
      <c r="O209" s="18"/>
      <c r="P209" s="18"/>
      <c r="Q209" s="1"/>
      <c r="S209" s="18"/>
      <c r="T209" s="18"/>
      <c r="U209" s="18"/>
      <c r="V209" s="18"/>
      <c r="W209" s="18"/>
      <c r="X209" s="18"/>
      <c r="Y209" s="18"/>
      <c r="Z209" s="18"/>
      <c r="AA209" s="18"/>
      <c r="AB209" s="8"/>
    </row>
    <row r="210" spans="1:28" ht="15.75" customHeight="1" x14ac:dyDescent="0.2">
      <c r="A210" s="18"/>
      <c r="B210" s="18"/>
      <c r="C210" s="193"/>
      <c r="D210" s="18"/>
      <c r="E210" s="18"/>
      <c r="F210" s="18"/>
      <c r="G210" s="18"/>
      <c r="H210" s="18"/>
      <c r="I210" s="18"/>
      <c r="J210" s="18"/>
      <c r="K210" s="18"/>
      <c r="L210" s="18"/>
      <c r="M210" s="18"/>
      <c r="N210" s="18"/>
      <c r="O210" s="18"/>
      <c r="P210" s="18"/>
      <c r="Q210" s="1"/>
      <c r="S210" s="18"/>
      <c r="T210" s="18"/>
      <c r="U210" s="18"/>
      <c r="V210" s="18"/>
      <c r="W210" s="18"/>
      <c r="X210" s="18"/>
      <c r="Y210" s="18"/>
      <c r="Z210" s="18"/>
      <c r="AA210" s="18"/>
      <c r="AB210" s="8"/>
    </row>
    <row r="211" spans="1:28" ht="15.75" customHeight="1" x14ac:dyDescent="0.2">
      <c r="A211" s="18"/>
      <c r="B211" s="18"/>
      <c r="C211" s="193"/>
      <c r="D211" s="18"/>
      <c r="E211" s="18"/>
      <c r="F211" s="18"/>
      <c r="G211" s="18"/>
      <c r="H211" s="18"/>
      <c r="I211" s="18"/>
      <c r="J211" s="18"/>
      <c r="K211" s="18"/>
      <c r="L211" s="18"/>
      <c r="M211" s="18"/>
      <c r="N211" s="18"/>
      <c r="O211" s="18"/>
      <c r="P211" s="18"/>
      <c r="Q211" s="1"/>
      <c r="S211" s="18"/>
      <c r="T211" s="18"/>
      <c r="U211" s="18"/>
      <c r="V211" s="18"/>
      <c r="W211" s="18"/>
      <c r="X211" s="18"/>
      <c r="Y211" s="18"/>
      <c r="Z211" s="18"/>
      <c r="AA211" s="18"/>
      <c r="AB211" s="8"/>
    </row>
    <row r="212" spans="1:28" ht="15.75" customHeight="1" x14ac:dyDescent="0.2">
      <c r="A212" s="18"/>
      <c r="B212" s="18"/>
      <c r="C212" s="193"/>
      <c r="D212" s="18"/>
      <c r="E212" s="18"/>
      <c r="F212" s="18"/>
      <c r="G212" s="18"/>
      <c r="H212" s="18"/>
      <c r="I212" s="18"/>
      <c r="J212" s="18"/>
      <c r="K212" s="18"/>
      <c r="L212" s="18"/>
      <c r="M212" s="18"/>
      <c r="N212" s="18"/>
      <c r="O212" s="18"/>
      <c r="P212" s="18"/>
      <c r="Q212" s="1"/>
      <c r="S212" s="18"/>
      <c r="T212" s="18"/>
      <c r="U212" s="18"/>
      <c r="V212" s="18"/>
      <c r="W212" s="18"/>
      <c r="X212" s="18"/>
      <c r="Y212" s="18"/>
      <c r="Z212" s="18"/>
      <c r="AA212" s="18"/>
      <c r="AB212" s="8"/>
    </row>
    <row r="213" spans="1:28" ht="15.75" customHeight="1" x14ac:dyDescent="0.2">
      <c r="A213" s="18"/>
      <c r="B213" s="18"/>
      <c r="C213" s="193"/>
      <c r="D213" s="18"/>
      <c r="E213" s="18"/>
      <c r="F213" s="18"/>
      <c r="G213" s="18"/>
      <c r="H213" s="18"/>
      <c r="I213" s="18"/>
      <c r="J213" s="18"/>
      <c r="K213" s="18"/>
      <c r="L213" s="18"/>
      <c r="M213" s="18"/>
      <c r="N213" s="18"/>
      <c r="O213" s="18"/>
      <c r="P213" s="18"/>
      <c r="Q213" s="1"/>
      <c r="S213" s="18"/>
      <c r="T213" s="18"/>
      <c r="U213" s="18"/>
      <c r="V213" s="18"/>
      <c r="W213" s="18"/>
      <c r="X213" s="18"/>
      <c r="Y213" s="18"/>
      <c r="Z213" s="18"/>
      <c r="AA213" s="18"/>
      <c r="AB213" s="8"/>
    </row>
    <row r="214" spans="1:28" ht="15.75" customHeight="1" x14ac:dyDescent="0.2">
      <c r="A214" s="18"/>
      <c r="B214" s="18"/>
      <c r="C214" s="193"/>
      <c r="D214" s="18"/>
      <c r="E214" s="18"/>
      <c r="F214" s="18"/>
      <c r="G214" s="18"/>
      <c r="H214" s="18"/>
      <c r="I214" s="18"/>
      <c r="J214" s="18"/>
      <c r="K214" s="18"/>
      <c r="L214" s="18"/>
      <c r="M214" s="18"/>
      <c r="N214" s="18"/>
      <c r="O214" s="18"/>
      <c r="P214" s="18"/>
      <c r="Q214" s="1"/>
      <c r="S214" s="18"/>
      <c r="T214" s="18"/>
      <c r="U214" s="18"/>
      <c r="V214" s="18"/>
      <c r="W214" s="18"/>
      <c r="X214" s="18"/>
      <c r="Y214" s="18"/>
      <c r="Z214" s="18"/>
      <c r="AA214" s="18"/>
      <c r="AB214" s="8"/>
    </row>
    <row r="215" spans="1:28" ht="15.75" customHeight="1" x14ac:dyDescent="0.2">
      <c r="A215" s="18"/>
      <c r="B215" s="18"/>
      <c r="C215" s="193"/>
      <c r="D215" s="18"/>
      <c r="E215" s="18"/>
      <c r="F215" s="18"/>
      <c r="G215" s="18"/>
      <c r="H215" s="18"/>
      <c r="I215" s="18"/>
      <c r="J215" s="18"/>
      <c r="K215" s="18"/>
      <c r="L215" s="18"/>
      <c r="M215" s="18"/>
      <c r="N215" s="18"/>
      <c r="O215" s="18"/>
      <c r="P215" s="18"/>
      <c r="Q215" s="1"/>
      <c r="S215" s="18"/>
      <c r="T215" s="18"/>
      <c r="U215" s="18"/>
      <c r="V215" s="18"/>
      <c r="W215" s="18"/>
      <c r="X215" s="18"/>
      <c r="Y215" s="18"/>
      <c r="Z215" s="18"/>
      <c r="AA215" s="18"/>
      <c r="AB215" s="8"/>
    </row>
    <row r="216" spans="1:28" ht="15.75" customHeight="1" x14ac:dyDescent="0.2">
      <c r="A216" s="18"/>
      <c r="B216" s="18"/>
      <c r="C216" s="193"/>
      <c r="D216" s="18"/>
      <c r="E216" s="18"/>
      <c r="F216" s="18"/>
      <c r="G216" s="18"/>
      <c r="H216" s="18"/>
      <c r="I216" s="18"/>
      <c r="J216" s="18"/>
      <c r="K216" s="18"/>
      <c r="L216" s="18"/>
      <c r="M216" s="18"/>
      <c r="N216" s="18"/>
      <c r="O216" s="18"/>
      <c r="P216" s="18"/>
      <c r="Q216" s="1"/>
      <c r="S216" s="18"/>
      <c r="T216" s="18"/>
      <c r="U216" s="18"/>
      <c r="V216" s="18"/>
      <c r="W216" s="18"/>
      <c r="X216" s="18"/>
      <c r="Y216" s="18"/>
      <c r="Z216" s="18"/>
      <c r="AA216" s="18"/>
      <c r="AB216" s="8"/>
    </row>
    <row r="217" spans="1:28" ht="15.75" customHeight="1" x14ac:dyDescent="0.2">
      <c r="A217" s="18"/>
      <c r="B217" s="18"/>
      <c r="C217" s="193"/>
      <c r="D217" s="18"/>
      <c r="E217" s="18"/>
      <c r="F217" s="18"/>
      <c r="G217" s="18"/>
      <c r="H217" s="18"/>
      <c r="I217" s="18"/>
      <c r="J217" s="18"/>
      <c r="K217" s="18"/>
      <c r="L217" s="18"/>
      <c r="M217" s="18"/>
      <c r="N217" s="18"/>
      <c r="O217" s="18"/>
      <c r="P217" s="18"/>
      <c r="Q217" s="1"/>
      <c r="S217" s="18"/>
      <c r="T217" s="18"/>
      <c r="U217" s="18"/>
      <c r="V217" s="18"/>
      <c r="W217" s="18"/>
      <c r="X217" s="18"/>
      <c r="Y217" s="18"/>
      <c r="Z217" s="18"/>
      <c r="AA217" s="18"/>
      <c r="AB217" s="8"/>
    </row>
    <row r="218" spans="1:28" ht="15.75" customHeight="1" x14ac:dyDescent="0.2">
      <c r="A218" s="18"/>
      <c r="B218" s="18"/>
      <c r="C218" s="193"/>
      <c r="D218" s="18"/>
      <c r="E218" s="18"/>
      <c r="F218" s="18"/>
      <c r="G218" s="18"/>
      <c r="H218" s="18"/>
      <c r="I218" s="18"/>
      <c r="J218" s="18"/>
      <c r="K218" s="18"/>
      <c r="L218" s="18"/>
      <c r="M218" s="18"/>
      <c r="N218" s="18"/>
      <c r="O218" s="18"/>
      <c r="P218" s="18"/>
      <c r="Q218" s="1"/>
      <c r="S218" s="18"/>
      <c r="T218" s="18"/>
      <c r="U218" s="18"/>
      <c r="V218" s="18"/>
      <c r="W218" s="18"/>
      <c r="X218" s="18"/>
      <c r="Y218" s="18"/>
      <c r="Z218" s="18"/>
      <c r="AA218" s="18"/>
      <c r="AB218" s="8"/>
    </row>
    <row r="219" spans="1:28" ht="15.75" customHeight="1" x14ac:dyDescent="0.2">
      <c r="A219" s="18"/>
      <c r="B219" s="18"/>
      <c r="C219" s="193"/>
      <c r="D219" s="18"/>
      <c r="E219" s="18"/>
      <c r="F219" s="18"/>
      <c r="G219" s="18"/>
      <c r="H219" s="18"/>
      <c r="I219" s="18"/>
      <c r="J219" s="18"/>
      <c r="K219" s="18"/>
      <c r="L219" s="18"/>
      <c r="M219" s="18"/>
      <c r="N219" s="18"/>
      <c r="O219" s="18"/>
      <c r="P219" s="18"/>
      <c r="Q219" s="1"/>
      <c r="S219" s="18"/>
      <c r="T219" s="18"/>
      <c r="U219" s="18"/>
      <c r="V219" s="18"/>
      <c r="W219" s="18"/>
      <c r="X219" s="18"/>
      <c r="Y219" s="18"/>
      <c r="Z219" s="18"/>
      <c r="AA219" s="18"/>
      <c r="AB219" s="8"/>
    </row>
    <row r="220" spans="1:28" ht="15.75" customHeight="1" x14ac:dyDescent="0.2">
      <c r="A220" s="18"/>
      <c r="B220" s="18"/>
      <c r="C220" s="193"/>
      <c r="D220" s="18"/>
      <c r="E220" s="18"/>
      <c r="F220" s="18"/>
      <c r="G220" s="18"/>
      <c r="H220" s="18"/>
      <c r="I220" s="18"/>
      <c r="J220" s="18"/>
      <c r="K220" s="18"/>
      <c r="L220" s="18"/>
      <c r="M220" s="18"/>
      <c r="N220" s="18"/>
      <c r="O220" s="18"/>
      <c r="P220" s="18"/>
      <c r="Q220" s="1"/>
      <c r="S220" s="18"/>
      <c r="T220" s="18"/>
      <c r="U220" s="18"/>
      <c r="V220" s="18"/>
      <c r="W220" s="18"/>
      <c r="X220" s="18"/>
      <c r="Y220" s="18"/>
      <c r="Z220" s="18"/>
      <c r="AA220" s="18"/>
      <c r="AB220" s="8"/>
    </row>
    <row r="221" spans="1:28" ht="15.75" customHeight="1" x14ac:dyDescent="0.2">
      <c r="A221" s="18"/>
      <c r="B221" s="18"/>
      <c r="C221" s="193"/>
      <c r="D221" s="18"/>
      <c r="E221" s="18"/>
      <c r="F221" s="18"/>
      <c r="G221" s="18"/>
      <c r="H221" s="18"/>
      <c r="I221" s="18"/>
      <c r="J221" s="18"/>
      <c r="K221" s="18"/>
      <c r="L221" s="18"/>
      <c r="M221" s="18"/>
      <c r="N221" s="18"/>
      <c r="O221" s="18"/>
      <c r="P221" s="18"/>
      <c r="Q221" s="1"/>
      <c r="S221" s="18"/>
      <c r="T221" s="18"/>
      <c r="U221" s="18"/>
      <c r="V221" s="18"/>
      <c r="W221" s="18"/>
      <c r="X221" s="18"/>
      <c r="Y221" s="18"/>
      <c r="Z221" s="18"/>
      <c r="AA221" s="18"/>
      <c r="AB221" s="8"/>
    </row>
    <row r="222" spans="1:28" ht="15.75" customHeight="1" x14ac:dyDescent="0.2">
      <c r="A222" s="18"/>
      <c r="B222" s="18"/>
      <c r="C222" s="193"/>
      <c r="D222" s="18"/>
      <c r="E222" s="18"/>
      <c r="F222" s="18"/>
      <c r="G222" s="18"/>
      <c r="H222" s="18"/>
      <c r="I222" s="18"/>
      <c r="J222" s="18"/>
      <c r="K222" s="18"/>
      <c r="L222" s="18"/>
      <c r="M222" s="18"/>
      <c r="N222" s="18"/>
      <c r="O222" s="18"/>
      <c r="P222" s="18"/>
      <c r="Q222" s="1"/>
      <c r="S222" s="18"/>
      <c r="T222" s="18"/>
      <c r="U222" s="18"/>
      <c r="V222" s="18"/>
      <c r="W222" s="18"/>
      <c r="X222" s="18"/>
      <c r="Y222" s="18"/>
      <c r="Z222" s="18"/>
      <c r="AA222" s="18"/>
      <c r="AB222" s="8"/>
    </row>
    <row r="223" spans="1:28" ht="15.75" customHeight="1" x14ac:dyDescent="0.2">
      <c r="A223" s="18"/>
      <c r="B223" s="18"/>
      <c r="C223" s="193"/>
      <c r="D223" s="18"/>
      <c r="E223" s="18"/>
      <c r="F223" s="18"/>
      <c r="G223" s="18"/>
      <c r="H223" s="18"/>
      <c r="I223" s="18"/>
      <c r="J223" s="18"/>
      <c r="K223" s="18"/>
      <c r="L223" s="18"/>
      <c r="M223" s="18"/>
      <c r="N223" s="18"/>
      <c r="O223" s="18"/>
      <c r="P223" s="18"/>
      <c r="Q223" s="1"/>
      <c r="S223" s="18"/>
      <c r="T223" s="18"/>
      <c r="U223" s="18"/>
      <c r="V223" s="18"/>
      <c r="W223" s="18"/>
      <c r="X223" s="18"/>
      <c r="Y223" s="18"/>
      <c r="Z223" s="18"/>
      <c r="AA223" s="18"/>
      <c r="AB223" s="8"/>
    </row>
    <row r="224" spans="1:28" ht="15.75" customHeight="1" x14ac:dyDescent="0.2">
      <c r="A224" s="18"/>
      <c r="B224" s="18"/>
      <c r="C224" s="193"/>
      <c r="D224" s="18"/>
      <c r="E224" s="18"/>
      <c r="F224" s="18"/>
      <c r="G224" s="18"/>
      <c r="H224" s="18"/>
      <c r="I224" s="18"/>
      <c r="J224" s="18"/>
      <c r="K224" s="18"/>
      <c r="L224" s="18"/>
      <c r="M224" s="18"/>
      <c r="N224" s="18"/>
      <c r="O224" s="18"/>
      <c r="P224" s="18"/>
      <c r="Q224" s="1"/>
      <c r="S224" s="18"/>
      <c r="T224" s="18"/>
      <c r="U224" s="18"/>
      <c r="V224" s="18"/>
      <c r="W224" s="18"/>
      <c r="X224" s="18"/>
      <c r="Y224" s="18"/>
      <c r="Z224" s="18"/>
      <c r="AA224" s="18"/>
      <c r="AB224" s="8"/>
    </row>
    <row r="225" spans="1:28" ht="15.75" customHeight="1" x14ac:dyDescent="0.2">
      <c r="A225" s="18"/>
      <c r="B225" s="18"/>
      <c r="C225" s="193"/>
      <c r="D225" s="18"/>
      <c r="E225" s="18"/>
      <c r="F225" s="18"/>
      <c r="G225" s="18"/>
      <c r="H225" s="18"/>
      <c r="I225" s="18"/>
      <c r="J225" s="18"/>
      <c r="K225" s="18"/>
      <c r="L225" s="18"/>
      <c r="M225" s="18"/>
      <c r="N225" s="18"/>
      <c r="O225" s="18"/>
      <c r="P225" s="18"/>
      <c r="Q225" s="1"/>
      <c r="S225" s="18"/>
      <c r="T225" s="18"/>
      <c r="U225" s="18"/>
      <c r="V225" s="18"/>
      <c r="W225" s="18"/>
      <c r="X225" s="18"/>
      <c r="Y225" s="18"/>
      <c r="Z225" s="18"/>
      <c r="AA225" s="18"/>
      <c r="AB225" s="8"/>
    </row>
    <row r="226" spans="1:28" ht="15.75" customHeight="1" x14ac:dyDescent="0.2">
      <c r="A226" s="18"/>
      <c r="B226" s="18"/>
      <c r="C226" s="193"/>
      <c r="D226" s="18"/>
      <c r="E226" s="18"/>
      <c r="F226" s="18"/>
      <c r="G226" s="18"/>
      <c r="H226" s="18"/>
      <c r="I226" s="18"/>
      <c r="J226" s="18"/>
      <c r="K226" s="18"/>
      <c r="L226" s="18"/>
      <c r="M226" s="18"/>
      <c r="N226" s="18"/>
      <c r="O226" s="18"/>
      <c r="P226" s="18"/>
      <c r="Q226" s="1"/>
      <c r="S226" s="18"/>
      <c r="T226" s="18"/>
      <c r="U226" s="18"/>
      <c r="V226" s="18"/>
      <c r="W226" s="18"/>
      <c r="X226" s="18"/>
      <c r="Y226" s="18"/>
      <c r="Z226" s="18"/>
      <c r="AA226" s="18"/>
      <c r="AB226" s="8"/>
    </row>
    <row r="227" spans="1:28" ht="15.75" customHeight="1" x14ac:dyDescent="0.2">
      <c r="A227" s="18"/>
      <c r="B227" s="18"/>
      <c r="C227" s="193"/>
      <c r="D227" s="18"/>
      <c r="E227" s="18"/>
      <c r="F227" s="18"/>
      <c r="G227" s="18"/>
      <c r="H227" s="18"/>
      <c r="I227" s="18"/>
      <c r="J227" s="18"/>
      <c r="K227" s="18"/>
      <c r="L227" s="18"/>
      <c r="M227" s="18"/>
      <c r="N227" s="18"/>
      <c r="O227" s="18"/>
      <c r="P227" s="18"/>
      <c r="Q227" s="1"/>
      <c r="S227" s="18"/>
      <c r="T227" s="18"/>
      <c r="U227" s="18"/>
      <c r="V227" s="18"/>
      <c r="W227" s="18"/>
      <c r="X227" s="18"/>
      <c r="Y227" s="18"/>
      <c r="Z227" s="18"/>
      <c r="AA227" s="18"/>
      <c r="AB227" s="8"/>
    </row>
    <row r="228" spans="1:28" ht="15.75" customHeight="1" x14ac:dyDescent="0.2">
      <c r="A228" s="18"/>
      <c r="B228" s="18"/>
      <c r="C228" s="193"/>
      <c r="D228" s="18"/>
      <c r="E228" s="18"/>
      <c r="F228" s="18"/>
      <c r="G228" s="18"/>
      <c r="H228" s="18"/>
      <c r="I228" s="18"/>
      <c r="J228" s="18"/>
      <c r="K228" s="18"/>
      <c r="L228" s="18"/>
      <c r="M228" s="18"/>
      <c r="N228" s="18"/>
      <c r="O228" s="18"/>
      <c r="P228" s="18"/>
      <c r="Q228" s="1"/>
      <c r="S228" s="18"/>
      <c r="T228" s="18"/>
      <c r="U228" s="18"/>
      <c r="V228" s="18"/>
      <c r="W228" s="18"/>
      <c r="X228" s="18"/>
      <c r="Y228" s="18"/>
      <c r="Z228" s="18"/>
      <c r="AA228" s="18"/>
      <c r="AB228" s="8"/>
    </row>
    <row r="229" spans="1:28" ht="15.75" customHeight="1" x14ac:dyDescent="0.2">
      <c r="A229" s="18"/>
      <c r="B229" s="18"/>
      <c r="C229" s="193"/>
      <c r="D229" s="18"/>
      <c r="E229" s="18"/>
      <c r="F229" s="18"/>
      <c r="G229" s="18"/>
      <c r="H229" s="18"/>
      <c r="I229" s="18"/>
      <c r="J229" s="18"/>
      <c r="K229" s="18"/>
      <c r="L229" s="18"/>
      <c r="M229" s="18"/>
      <c r="N229" s="18"/>
      <c r="O229" s="18"/>
      <c r="P229" s="18"/>
      <c r="Q229" s="1"/>
      <c r="S229" s="18"/>
      <c r="T229" s="18"/>
      <c r="U229" s="18"/>
      <c r="V229" s="18"/>
      <c r="W229" s="18"/>
      <c r="X229" s="18"/>
      <c r="Y229" s="18"/>
      <c r="Z229" s="18"/>
      <c r="AA229" s="18"/>
      <c r="AB229" s="8"/>
    </row>
    <row r="230" spans="1:28" ht="15.75" customHeight="1" x14ac:dyDescent="0.2">
      <c r="A230" s="18"/>
      <c r="B230" s="18"/>
      <c r="C230" s="193"/>
      <c r="D230" s="18"/>
      <c r="E230" s="18"/>
      <c r="F230" s="18"/>
      <c r="G230" s="18"/>
      <c r="H230" s="18"/>
      <c r="I230" s="18"/>
      <c r="J230" s="18"/>
      <c r="K230" s="18"/>
      <c r="L230" s="18"/>
      <c r="M230" s="18"/>
      <c r="N230" s="18"/>
      <c r="O230" s="18"/>
      <c r="P230" s="18"/>
      <c r="Q230" s="1"/>
      <c r="S230" s="18"/>
      <c r="T230" s="18"/>
      <c r="U230" s="18"/>
      <c r="V230" s="18"/>
      <c r="W230" s="18"/>
      <c r="X230" s="18"/>
      <c r="Y230" s="18"/>
      <c r="Z230" s="18"/>
      <c r="AA230" s="18"/>
      <c r="AB230" s="8"/>
    </row>
    <row r="231" spans="1:28" ht="15.75" customHeight="1" x14ac:dyDescent="0.2">
      <c r="A231" s="18"/>
      <c r="B231" s="18"/>
      <c r="C231" s="193"/>
      <c r="D231" s="18"/>
      <c r="E231" s="18"/>
      <c r="F231" s="18"/>
      <c r="G231" s="18"/>
      <c r="H231" s="18"/>
      <c r="I231" s="18"/>
      <c r="J231" s="18"/>
      <c r="K231" s="18"/>
      <c r="L231" s="18"/>
      <c r="M231" s="18"/>
      <c r="N231" s="18"/>
      <c r="O231" s="18"/>
      <c r="P231" s="18"/>
      <c r="Q231" s="1"/>
      <c r="S231" s="18"/>
      <c r="T231" s="18"/>
      <c r="U231" s="18"/>
      <c r="V231" s="18"/>
      <c r="W231" s="18"/>
      <c r="X231" s="18"/>
      <c r="Y231" s="18"/>
      <c r="Z231" s="18"/>
      <c r="AA231" s="18"/>
      <c r="AB231" s="8"/>
    </row>
    <row r="232" spans="1:28" ht="15.75" customHeight="1" x14ac:dyDescent="0.2">
      <c r="A232" s="18"/>
      <c r="B232" s="18"/>
      <c r="C232" s="193"/>
      <c r="D232" s="18"/>
      <c r="E232" s="18"/>
      <c r="F232" s="18"/>
      <c r="G232" s="18"/>
      <c r="H232" s="18"/>
      <c r="I232" s="18"/>
      <c r="J232" s="18"/>
      <c r="K232" s="18"/>
      <c r="L232" s="18"/>
      <c r="M232" s="18"/>
      <c r="N232" s="18"/>
      <c r="O232" s="18"/>
      <c r="P232" s="18"/>
      <c r="Q232" s="1"/>
      <c r="S232" s="18"/>
      <c r="T232" s="18"/>
      <c r="U232" s="18"/>
      <c r="V232" s="18"/>
      <c r="W232" s="18"/>
      <c r="X232" s="18"/>
      <c r="Y232" s="18"/>
      <c r="Z232" s="18"/>
      <c r="AA232" s="18"/>
      <c r="AB232" s="8"/>
    </row>
    <row r="233" spans="1:28" ht="15.75" customHeight="1" x14ac:dyDescent="0.2">
      <c r="A233" s="18"/>
      <c r="B233" s="18"/>
      <c r="C233" s="193"/>
      <c r="D233" s="18"/>
      <c r="E233" s="18"/>
      <c r="F233" s="18"/>
      <c r="G233" s="18"/>
      <c r="H233" s="18"/>
      <c r="I233" s="18"/>
      <c r="J233" s="18"/>
      <c r="K233" s="18"/>
      <c r="L233" s="18"/>
      <c r="M233" s="18"/>
      <c r="N233" s="18"/>
      <c r="O233" s="18"/>
      <c r="P233" s="18"/>
      <c r="Q233" s="1"/>
      <c r="S233" s="18"/>
      <c r="T233" s="18"/>
      <c r="U233" s="18"/>
      <c r="V233" s="18"/>
      <c r="W233" s="18"/>
      <c r="X233" s="18"/>
      <c r="Y233" s="18"/>
      <c r="Z233" s="18"/>
      <c r="AA233" s="18"/>
      <c r="AB233" s="8"/>
    </row>
    <row r="234" spans="1:28" ht="15.75" customHeight="1" x14ac:dyDescent="0.2">
      <c r="A234" s="18"/>
      <c r="B234" s="18"/>
      <c r="C234" s="193"/>
      <c r="D234" s="18"/>
      <c r="E234" s="18"/>
      <c r="F234" s="18"/>
      <c r="G234" s="18"/>
      <c r="H234" s="18"/>
      <c r="I234" s="18"/>
      <c r="J234" s="18"/>
      <c r="K234" s="18"/>
      <c r="L234" s="18"/>
      <c r="M234" s="18"/>
      <c r="N234" s="18"/>
      <c r="O234" s="18"/>
      <c r="P234" s="18"/>
      <c r="Q234" s="1"/>
      <c r="S234" s="18"/>
      <c r="T234" s="18"/>
      <c r="U234" s="18"/>
      <c r="V234" s="18"/>
      <c r="W234" s="18"/>
      <c r="X234" s="18"/>
      <c r="Y234" s="18"/>
      <c r="Z234" s="18"/>
      <c r="AA234" s="18"/>
      <c r="AB234" s="8"/>
    </row>
    <row r="235" spans="1:28" ht="15.75" customHeight="1" x14ac:dyDescent="0.2">
      <c r="A235" s="18"/>
      <c r="B235" s="18"/>
      <c r="C235" s="193"/>
      <c r="D235" s="18"/>
      <c r="E235" s="18"/>
      <c r="F235" s="18"/>
      <c r="G235" s="18"/>
      <c r="H235" s="18"/>
      <c r="I235" s="18"/>
      <c r="J235" s="18"/>
      <c r="K235" s="18"/>
      <c r="L235" s="18"/>
      <c r="M235" s="18"/>
      <c r="N235" s="18"/>
      <c r="O235" s="18"/>
      <c r="P235" s="18"/>
      <c r="Q235" s="1"/>
      <c r="S235" s="18"/>
      <c r="T235" s="18"/>
      <c r="U235" s="18"/>
      <c r="V235" s="18"/>
      <c r="W235" s="18"/>
      <c r="X235" s="18"/>
      <c r="Y235" s="18"/>
      <c r="Z235" s="18"/>
      <c r="AA235" s="18"/>
      <c r="AB235" s="8"/>
    </row>
    <row r="236" spans="1:28" ht="15.75" customHeight="1" x14ac:dyDescent="0.2">
      <c r="A236" s="18"/>
      <c r="B236" s="18"/>
      <c r="C236" s="193"/>
      <c r="D236" s="18"/>
      <c r="E236" s="18"/>
      <c r="F236" s="18"/>
      <c r="G236" s="18"/>
      <c r="H236" s="18"/>
      <c r="I236" s="18"/>
      <c r="J236" s="18"/>
      <c r="K236" s="18"/>
      <c r="L236" s="18"/>
      <c r="M236" s="18"/>
      <c r="N236" s="18"/>
      <c r="O236" s="18"/>
      <c r="P236" s="18"/>
      <c r="Q236" s="1"/>
      <c r="S236" s="18"/>
      <c r="T236" s="18"/>
      <c r="U236" s="18"/>
      <c r="V236" s="18"/>
      <c r="W236" s="18"/>
      <c r="X236" s="18"/>
      <c r="Y236" s="18"/>
      <c r="Z236" s="18"/>
      <c r="AA236" s="18"/>
      <c r="AB236" s="8"/>
    </row>
    <row r="237" spans="1:28" ht="15.75" customHeight="1" x14ac:dyDescent="0.2">
      <c r="A237" s="18"/>
      <c r="B237" s="18"/>
      <c r="C237" s="193"/>
      <c r="D237" s="18"/>
      <c r="E237" s="18"/>
      <c r="F237" s="18"/>
      <c r="G237" s="18"/>
      <c r="H237" s="18"/>
      <c r="I237" s="18"/>
      <c r="J237" s="18"/>
      <c r="K237" s="18"/>
      <c r="L237" s="18"/>
      <c r="M237" s="18"/>
      <c r="N237" s="18"/>
      <c r="O237" s="18"/>
      <c r="P237" s="18"/>
      <c r="Q237" s="1"/>
      <c r="S237" s="18"/>
      <c r="T237" s="18"/>
      <c r="U237" s="18"/>
      <c r="V237" s="18"/>
      <c r="W237" s="18"/>
      <c r="X237" s="18"/>
      <c r="Y237" s="18"/>
      <c r="Z237" s="18"/>
      <c r="AA237" s="18"/>
      <c r="AB237" s="8"/>
    </row>
    <row r="238" spans="1:28" ht="15.75" customHeight="1" x14ac:dyDescent="0.2">
      <c r="A238" s="18"/>
      <c r="B238" s="18"/>
      <c r="C238" s="193"/>
      <c r="D238" s="18"/>
      <c r="E238" s="18"/>
      <c r="F238" s="18"/>
      <c r="G238" s="18"/>
      <c r="H238" s="18"/>
      <c r="I238" s="18"/>
      <c r="J238" s="18"/>
      <c r="K238" s="18"/>
      <c r="L238" s="18"/>
      <c r="M238" s="18"/>
      <c r="N238" s="18"/>
      <c r="O238" s="18"/>
      <c r="P238" s="18"/>
      <c r="Q238" s="1"/>
      <c r="S238" s="18"/>
      <c r="T238" s="18"/>
      <c r="U238" s="18"/>
      <c r="V238" s="18"/>
      <c r="W238" s="18"/>
      <c r="X238" s="18"/>
      <c r="Y238" s="18"/>
      <c r="Z238" s="18"/>
      <c r="AA238" s="18"/>
      <c r="AB238" s="8"/>
    </row>
    <row r="239" spans="1:28" ht="15.75" customHeight="1" x14ac:dyDescent="0.2">
      <c r="A239" s="18"/>
      <c r="B239" s="18"/>
      <c r="C239" s="193"/>
      <c r="D239" s="18"/>
      <c r="E239" s="18"/>
      <c r="F239" s="18"/>
      <c r="G239" s="18"/>
      <c r="H239" s="18"/>
      <c r="I239" s="18"/>
      <c r="J239" s="18"/>
      <c r="K239" s="18"/>
      <c r="L239" s="18"/>
      <c r="M239" s="18"/>
      <c r="N239" s="18"/>
      <c r="O239" s="18"/>
      <c r="P239" s="18"/>
      <c r="Q239" s="1"/>
      <c r="S239" s="18"/>
      <c r="T239" s="18"/>
      <c r="U239" s="18"/>
      <c r="V239" s="18"/>
      <c r="W239" s="18"/>
      <c r="X239" s="18"/>
      <c r="Y239" s="18"/>
      <c r="Z239" s="18"/>
      <c r="AA239" s="18"/>
      <c r="AB239" s="8"/>
    </row>
    <row r="240" spans="1:28" ht="15.75" customHeight="1" x14ac:dyDescent="0.2">
      <c r="A240" s="18"/>
      <c r="B240" s="18"/>
      <c r="C240" s="193"/>
      <c r="D240" s="18"/>
      <c r="E240" s="18"/>
      <c r="F240" s="18"/>
      <c r="G240" s="18"/>
      <c r="H240" s="18"/>
      <c r="I240" s="18"/>
      <c r="J240" s="18"/>
      <c r="K240" s="18"/>
      <c r="L240" s="18"/>
      <c r="M240" s="18"/>
      <c r="N240" s="18"/>
      <c r="O240" s="18"/>
      <c r="P240" s="18"/>
      <c r="Q240" s="1"/>
      <c r="S240" s="18"/>
      <c r="T240" s="18"/>
      <c r="U240" s="18"/>
      <c r="V240" s="18"/>
      <c r="W240" s="18"/>
      <c r="X240" s="18"/>
      <c r="Y240" s="18"/>
      <c r="Z240" s="18"/>
      <c r="AA240" s="18"/>
      <c r="AB240" s="8"/>
    </row>
    <row r="241" spans="1:28" ht="15.75" customHeight="1" x14ac:dyDescent="0.2">
      <c r="A241" s="18"/>
      <c r="B241" s="18"/>
      <c r="C241" s="193"/>
      <c r="D241" s="18"/>
      <c r="E241" s="18"/>
      <c r="F241" s="18"/>
      <c r="G241" s="18"/>
      <c r="H241" s="18"/>
      <c r="I241" s="18"/>
      <c r="J241" s="18"/>
      <c r="K241" s="18"/>
      <c r="L241" s="18"/>
      <c r="M241" s="18"/>
      <c r="N241" s="18"/>
      <c r="O241" s="18"/>
      <c r="P241" s="18"/>
      <c r="Q241" s="1"/>
      <c r="S241" s="18"/>
      <c r="T241" s="18"/>
      <c r="U241" s="18"/>
      <c r="V241" s="18"/>
      <c r="W241" s="18"/>
      <c r="X241" s="18"/>
      <c r="Y241" s="18"/>
      <c r="Z241" s="18"/>
      <c r="AA241" s="18"/>
      <c r="AB241" s="8"/>
    </row>
    <row r="242" spans="1:28" ht="15.75" customHeight="1" x14ac:dyDescent="0.2">
      <c r="A242" s="18"/>
      <c r="B242" s="18"/>
      <c r="C242" s="193"/>
      <c r="D242" s="18"/>
      <c r="E242" s="18"/>
      <c r="F242" s="18"/>
      <c r="G242" s="18"/>
      <c r="H242" s="18"/>
      <c r="I242" s="18"/>
      <c r="J242" s="18"/>
      <c r="K242" s="18"/>
      <c r="L242" s="18"/>
      <c r="M242" s="18"/>
      <c r="N242" s="18"/>
      <c r="O242" s="18"/>
      <c r="P242" s="18"/>
      <c r="Q242" s="1"/>
      <c r="S242" s="18"/>
      <c r="T242" s="18"/>
      <c r="U242" s="18"/>
      <c r="V242" s="18"/>
      <c r="W242" s="18"/>
      <c r="X242" s="18"/>
      <c r="Y242" s="18"/>
      <c r="Z242" s="18"/>
      <c r="AA242" s="18"/>
      <c r="AB242" s="8"/>
    </row>
    <row r="243" spans="1:28" ht="15.75" customHeight="1" x14ac:dyDescent="0.2">
      <c r="A243" s="18"/>
      <c r="B243" s="18"/>
      <c r="C243" s="193"/>
      <c r="D243" s="18"/>
      <c r="E243" s="18"/>
      <c r="F243" s="18"/>
      <c r="G243" s="18"/>
      <c r="H243" s="18"/>
      <c r="I243" s="18"/>
      <c r="J243" s="18"/>
      <c r="K243" s="18"/>
      <c r="L243" s="18"/>
      <c r="M243" s="18"/>
      <c r="N243" s="18"/>
      <c r="O243" s="18"/>
      <c r="P243" s="18"/>
      <c r="Q243" s="1"/>
      <c r="S243" s="18"/>
      <c r="T243" s="18"/>
      <c r="U243" s="18"/>
      <c r="V243" s="18"/>
      <c r="W243" s="18"/>
      <c r="X243" s="18"/>
      <c r="Y243" s="18"/>
      <c r="Z243" s="18"/>
      <c r="AA243" s="18"/>
      <c r="AB243" s="8"/>
    </row>
    <row r="244" spans="1:28" ht="15.75" customHeight="1" x14ac:dyDescent="0.2">
      <c r="A244" s="18"/>
      <c r="B244" s="18"/>
      <c r="C244" s="193"/>
      <c r="D244" s="18"/>
      <c r="E244" s="18"/>
      <c r="F244" s="18"/>
      <c r="G244" s="18"/>
      <c r="H244" s="18"/>
      <c r="I244" s="18"/>
      <c r="J244" s="18"/>
      <c r="K244" s="18"/>
      <c r="L244" s="18"/>
      <c r="M244" s="18"/>
      <c r="N244" s="18"/>
      <c r="O244" s="18"/>
      <c r="P244" s="18"/>
      <c r="Q244" s="1"/>
      <c r="S244" s="18"/>
      <c r="T244" s="18"/>
      <c r="U244" s="18"/>
      <c r="V244" s="18"/>
      <c r="W244" s="18"/>
      <c r="X244" s="18"/>
      <c r="Y244" s="18"/>
      <c r="Z244" s="18"/>
      <c r="AA244" s="18"/>
      <c r="AB244" s="8"/>
    </row>
    <row r="245" spans="1:28" ht="15.75" customHeight="1" x14ac:dyDescent="0.2">
      <c r="A245" s="18"/>
      <c r="B245" s="18"/>
      <c r="C245" s="193"/>
      <c r="D245" s="18"/>
      <c r="E245" s="18"/>
      <c r="F245" s="18"/>
      <c r="G245" s="18"/>
      <c r="H245" s="18"/>
      <c r="I245" s="18"/>
      <c r="J245" s="18"/>
      <c r="K245" s="18"/>
      <c r="L245" s="18"/>
      <c r="M245" s="18"/>
      <c r="N245" s="18"/>
      <c r="O245" s="18"/>
      <c r="P245" s="18"/>
      <c r="Q245" s="1"/>
      <c r="S245" s="18"/>
      <c r="T245" s="18"/>
      <c r="U245" s="18"/>
      <c r="V245" s="18"/>
      <c r="W245" s="18"/>
      <c r="X245" s="18"/>
      <c r="Y245" s="18"/>
      <c r="Z245" s="18"/>
      <c r="AA245" s="18"/>
      <c r="AB245" s="8"/>
    </row>
    <row r="246" spans="1:28" ht="15.75" customHeight="1" x14ac:dyDescent="0.2">
      <c r="A246" s="18"/>
      <c r="B246" s="18"/>
      <c r="C246" s="193"/>
      <c r="D246" s="18"/>
      <c r="E246" s="18"/>
      <c r="F246" s="18"/>
      <c r="G246" s="18"/>
      <c r="H246" s="18"/>
      <c r="I246" s="18"/>
      <c r="J246" s="18"/>
      <c r="K246" s="18"/>
      <c r="L246" s="18"/>
      <c r="M246" s="18"/>
      <c r="N246" s="18"/>
      <c r="O246" s="18"/>
      <c r="P246" s="18"/>
      <c r="Q246" s="1"/>
      <c r="S246" s="18"/>
      <c r="T246" s="18"/>
      <c r="U246" s="18"/>
      <c r="V246" s="18"/>
      <c r="W246" s="18"/>
      <c r="X246" s="18"/>
      <c r="Y246" s="18"/>
      <c r="Z246" s="18"/>
      <c r="AA246" s="18"/>
      <c r="AB246" s="8"/>
    </row>
    <row r="247" spans="1:28" ht="15.75" customHeight="1" x14ac:dyDescent="0.2">
      <c r="A247" s="18"/>
      <c r="B247" s="18"/>
      <c r="C247" s="193"/>
      <c r="D247" s="18"/>
      <c r="E247" s="18"/>
      <c r="F247" s="18"/>
      <c r="G247" s="18"/>
      <c r="H247" s="18"/>
      <c r="I247" s="18"/>
      <c r="J247" s="18"/>
      <c r="K247" s="18"/>
      <c r="L247" s="18"/>
      <c r="M247" s="18"/>
      <c r="N247" s="18"/>
      <c r="O247" s="18"/>
      <c r="P247" s="18"/>
      <c r="Q247" s="1"/>
      <c r="S247" s="18"/>
      <c r="T247" s="18"/>
      <c r="U247" s="18"/>
      <c r="V247" s="18"/>
      <c r="W247" s="18"/>
      <c r="X247" s="18"/>
      <c r="Y247" s="18"/>
      <c r="Z247" s="18"/>
      <c r="AA247" s="18"/>
      <c r="AB247" s="8"/>
    </row>
    <row r="248" spans="1:28" ht="15.75" customHeight="1" x14ac:dyDescent="0.2">
      <c r="A248" s="18"/>
      <c r="B248" s="18"/>
      <c r="C248" s="193"/>
      <c r="D248" s="18"/>
      <c r="E248" s="18"/>
      <c r="F248" s="18"/>
      <c r="G248" s="18"/>
      <c r="H248" s="18"/>
      <c r="I248" s="18"/>
      <c r="J248" s="18"/>
      <c r="K248" s="18"/>
      <c r="L248" s="18"/>
      <c r="M248" s="18"/>
      <c r="N248" s="18"/>
      <c r="O248" s="18"/>
      <c r="P248" s="18"/>
      <c r="Q248" s="1"/>
      <c r="S248" s="18"/>
      <c r="T248" s="18"/>
      <c r="U248" s="18"/>
      <c r="V248" s="18"/>
      <c r="W248" s="18"/>
      <c r="X248" s="18"/>
      <c r="Y248" s="18"/>
      <c r="Z248" s="18"/>
      <c r="AA248" s="18"/>
      <c r="AB248" s="8"/>
    </row>
    <row r="249" spans="1:28" ht="15.75" customHeight="1" x14ac:dyDescent="0.2">
      <c r="A249" s="18"/>
      <c r="B249" s="18"/>
      <c r="C249" s="193"/>
      <c r="D249" s="18"/>
      <c r="E249" s="18"/>
      <c r="F249" s="18"/>
      <c r="G249" s="18"/>
      <c r="H249" s="18"/>
      <c r="I249" s="18"/>
      <c r="J249" s="18"/>
      <c r="K249" s="18"/>
      <c r="L249" s="18"/>
      <c r="M249" s="18"/>
      <c r="N249" s="18"/>
      <c r="O249" s="18"/>
      <c r="P249" s="18"/>
      <c r="Q249" s="1"/>
      <c r="S249" s="18"/>
      <c r="T249" s="18"/>
      <c r="U249" s="18"/>
      <c r="V249" s="18"/>
      <c r="W249" s="18"/>
      <c r="X249" s="18"/>
      <c r="Y249" s="18"/>
      <c r="Z249" s="18"/>
      <c r="AA249" s="18"/>
      <c r="AB249" s="8"/>
    </row>
    <row r="250" spans="1:28" ht="15.75" customHeight="1" x14ac:dyDescent="0.2">
      <c r="A250" s="18"/>
      <c r="B250" s="18"/>
      <c r="C250" s="193"/>
      <c r="D250" s="18"/>
      <c r="E250" s="18"/>
      <c r="F250" s="18"/>
      <c r="G250" s="18"/>
      <c r="H250" s="18"/>
      <c r="I250" s="18"/>
      <c r="J250" s="18"/>
      <c r="K250" s="18"/>
      <c r="L250" s="18"/>
      <c r="M250" s="18"/>
      <c r="N250" s="18"/>
      <c r="O250" s="18"/>
      <c r="P250" s="18"/>
      <c r="Q250" s="1"/>
      <c r="S250" s="18"/>
      <c r="T250" s="18"/>
      <c r="U250" s="18"/>
      <c r="V250" s="18"/>
      <c r="W250" s="18"/>
      <c r="X250" s="18"/>
      <c r="Y250" s="18"/>
      <c r="Z250" s="18"/>
      <c r="AA250" s="18"/>
      <c r="AB250" s="8"/>
    </row>
    <row r="251" spans="1:28" ht="15.75" customHeight="1" x14ac:dyDescent="0.2">
      <c r="A251" s="18"/>
      <c r="B251" s="18"/>
      <c r="C251" s="193"/>
      <c r="D251" s="18"/>
      <c r="E251" s="18"/>
      <c r="F251" s="18"/>
      <c r="G251" s="18"/>
      <c r="H251" s="18"/>
      <c r="I251" s="18"/>
      <c r="J251" s="18"/>
      <c r="K251" s="18"/>
      <c r="L251" s="18"/>
      <c r="M251" s="18"/>
      <c r="N251" s="18"/>
      <c r="O251" s="18"/>
      <c r="P251" s="18"/>
      <c r="Q251" s="1"/>
      <c r="S251" s="18"/>
      <c r="T251" s="18"/>
      <c r="U251" s="18"/>
      <c r="V251" s="18"/>
      <c r="W251" s="18"/>
      <c r="X251" s="18"/>
      <c r="Y251" s="18"/>
      <c r="Z251" s="18"/>
      <c r="AA251" s="18"/>
      <c r="AB251" s="8"/>
    </row>
    <row r="252" spans="1:28" ht="15.75" customHeight="1" x14ac:dyDescent="0.2">
      <c r="A252" s="18"/>
      <c r="B252" s="18"/>
      <c r="C252" s="193"/>
      <c r="D252" s="18"/>
      <c r="E252" s="18"/>
      <c r="F252" s="18"/>
      <c r="G252" s="18"/>
      <c r="H252" s="18"/>
      <c r="I252" s="18"/>
      <c r="J252" s="18"/>
      <c r="K252" s="18"/>
      <c r="L252" s="18"/>
      <c r="M252" s="18"/>
      <c r="N252" s="18"/>
      <c r="O252" s="18"/>
      <c r="P252" s="18"/>
      <c r="Q252" s="1"/>
      <c r="S252" s="18"/>
      <c r="T252" s="18"/>
      <c r="U252" s="18"/>
      <c r="V252" s="18"/>
      <c r="W252" s="18"/>
      <c r="X252" s="18"/>
      <c r="Y252" s="18"/>
      <c r="Z252" s="18"/>
      <c r="AA252" s="18"/>
      <c r="AB252" s="8"/>
    </row>
    <row r="253" spans="1:28" ht="15.75" customHeight="1" x14ac:dyDescent="0.2">
      <c r="A253" s="18"/>
      <c r="B253" s="18"/>
      <c r="C253" s="193"/>
      <c r="D253" s="18"/>
      <c r="E253" s="18"/>
      <c r="F253" s="18"/>
      <c r="G253" s="18"/>
      <c r="H253" s="18"/>
      <c r="I253" s="18"/>
      <c r="J253" s="18"/>
      <c r="K253" s="18"/>
      <c r="L253" s="18"/>
      <c r="M253" s="18"/>
      <c r="N253" s="18"/>
      <c r="O253" s="18"/>
      <c r="P253" s="18"/>
      <c r="Q253" s="1"/>
      <c r="S253" s="18"/>
      <c r="T253" s="18"/>
      <c r="U253" s="18"/>
      <c r="V253" s="18"/>
      <c r="W253" s="18"/>
      <c r="X253" s="18"/>
      <c r="Y253" s="18"/>
      <c r="Z253" s="18"/>
      <c r="AA253" s="18"/>
      <c r="AB253" s="8"/>
    </row>
    <row r="254" spans="1:28" ht="15.75" customHeight="1" x14ac:dyDescent="0.2">
      <c r="A254" s="18"/>
      <c r="B254" s="18"/>
      <c r="C254" s="193"/>
      <c r="D254" s="18"/>
      <c r="E254" s="18"/>
      <c r="F254" s="18"/>
      <c r="G254" s="18"/>
      <c r="H254" s="18"/>
      <c r="I254" s="18"/>
      <c r="J254" s="18"/>
      <c r="K254" s="18"/>
      <c r="L254" s="18"/>
      <c r="M254" s="18"/>
      <c r="N254" s="18"/>
      <c r="O254" s="18"/>
      <c r="P254" s="18"/>
      <c r="Q254" s="1"/>
      <c r="S254" s="18"/>
      <c r="T254" s="18"/>
      <c r="U254" s="18"/>
      <c r="V254" s="18"/>
      <c r="W254" s="18"/>
      <c r="X254" s="18"/>
      <c r="Y254" s="18"/>
      <c r="Z254" s="18"/>
      <c r="AA254" s="18"/>
      <c r="AB254" s="8"/>
    </row>
    <row r="255" spans="1:28" ht="15.75" customHeight="1" x14ac:dyDescent="0.2">
      <c r="A255" s="18"/>
      <c r="B255" s="18"/>
      <c r="C255" s="193"/>
      <c r="D255" s="18"/>
      <c r="E255" s="18"/>
      <c r="F255" s="18"/>
      <c r="G255" s="18"/>
      <c r="H255" s="18"/>
      <c r="I255" s="18"/>
      <c r="J255" s="18"/>
      <c r="K255" s="18"/>
      <c r="L255" s="18"/>
      <c r="M255" s="18"/>
      <c r="N255" s="18"/>
      <c r="O255" s="18"/>
      <c r="P255" s="18"/>
      <c r="Q255" s="1"/>
      <c r="S255" s="18"/>
      <c r="T255" s="18"/>
      <c r="U255" s="18"/>
      <c r="V255" s="18"/>
      <c r="W255" s="18"/>
      <c r="X255" s="18"/>
      <c r="Y255" s="18"/>
      <c r="Z255" s="18"/>
      <c r="AA255" s="18"/>
      <c r="AB255" s="8"/>
    </row>
    <row r="256" spans="1:28" ht="15.75" customHeight="1" x14ac:dyDescent="0.2">
      <c r="A256" s="18"/>
      <c r="B256" s="18"/>
      <c r="C256" s="193"/>
      <c r="D256" s="18"/>
      <c r="E256" s="18"/>
      <c r="F256" s="18"/>
      <c r="G256" s="18"/>
      <c r="H256" s="18"/>
      <c r="I256" s="18"/>
      <c r="J256" s="18"/>
      <c r="K256" s="18"/>
      <c r="L256" s="18"/>
      <c r="M256" s="18"/>
      <c r="N256" s="18"/>
      <c r="O256" s="18"/>
      <c r="P256" s="18"/>
      <c r="Q256" s="1"/>
      <c r="S256" s="18"/>
      <c r="T256" s="18"/>
      <c r="U256" s="18"/>
      <c r="V256" s="18"/>
      <c r="W256" s="18"/>
      <c r="X256" s="18"/>
      <c r="Y256" s="18"/>
      <c r="Z256" s="18"/>
      <c r="AA256" s="18"/>
      <c r="AB256" s="8"/>
    </row>
    <row r="257" spans="1:28" ht="15.75" customHeight="1" x14ac:dyDescent="0.2">
      <c r="A257" s="18"/>
      <c r="B257" s="18"/>
      <c r="C257" s="193"/>
      <c r="D257" s="18"/>
      <c r="E257" s="18"/>
      <c r="F257" s="18"/>
      <c r="G257" s="18"/>
      <c r="H257" s="18"/>
      <c r="I257" s="18"/>
      <c r="J257" s="18"/>
      <c r="K257" s="18"/>
      <c r="L257" s="18"/>
      <c r="M257" s="18"/>
      <c r="N257" s="18"/>
      <c r="O257" s="18"/>
      <c r="P257" s="18"/>
      <c r="Q257" s="1"/>
      <c r="S257" s="18"/>
      <c r="T257" s="18"/>
      <c r="U257" s="18"/>
      <c r="V257" s="18"/>
      <c r="W257" s="18"/>
      <c r="X257" s="18"/>
      <c r="Y257" s="18"/>
      <c r="Z257" s="18"/>
      <c r="AA257" s="18"/>
      <c r="AB257" s="8"/>
    </row>
    <row r="258" spans="1:28" ht="15.75" customHeight="1" x14ac:dyDescent="0.2">
      <c r="A258" s="18"/>
      <c r="B258" s="18"/>
      <c r="C258" s="193"/>
      <c r="D258" s="18"/>
      <c r="E258" s="18"/>
      <c r="F258" s="18"/>
      <c r="G258" s="18"/>
      <c r="H258" s="18"/>
      <c r="I258" s="18"/>
      <c r="J258" s="18"/>
      <c r="K258" s="18"/>
      <c r="L258" s="18"/>
      <c r="M258" s="18"/>
      <c r="N258" s="18"/>
      <c r="O258" s="18"/>
      <c r="P258" s="18"/>
      <c r="Q258" s="1"/>
      <c r="S258" s="18"/>
      <c r="T258" s="18"/>
      <c r="U258" s="18"/>
      <c r="V258" s="18"/>
      <c r="W258" s="18"/>
      <c r="X258" s="18"/>
      <c r="Y258" s="18"/>
      <c r="Z258" s="18"/>
      <c r="AA258" s="18"/>
      <c r="AB258" s="8"/>
    </row>
    <row r="259" spans="1:28" ht="15.75" customHeight="1" x14ac:dyDescent="0.2">
      <c r="A259" s="18"/>
      <c r="B259" s="18"/>
      <c r="C259" s="193"/>
      <c r="D259" s="18"/>
      <c r="E259" s="18"/>
      <c r="F259" s="18"/>
      <c r="G259" s="18"/>
      <c r="H259" s="18"/>
      <c r="I259" s="18"/>
      <c r="J259" s="18"/>
      <c r="K259" s="18"/>
      <c r="L259" s="18"/>
      <c r="M259" s="18"/>
      <c r="N259" s="18"/>
      <c r="O259" s="18"/>
      <c r="P259" s="18"/>
      <c r="Q259" s="1"/>
      <c r="S259" s="18"/>
      <c r="T259" s="18"/>
      <c r="U259" s="18"/>
      <c r="V259" s="18"/>
      <c r="W259" s="18"/>
      <c r="X259" s="18"/>
      <c r="Y259" s="18"/>
      <c r="Z259" s="18"/>
      <c r="AA259" s="18"/>
      <c r="AB259" s="8"/>
    </row>
    <row r="260" spans="1:28" ht="15.75" customHeight="1" x14ac:dyDescent="0.2">
      <c r="A260" s="18"/>
      <c r="B260" s="18"/>
      <c r="C260" s="193"/>
      <c r="D260" s="18"/>
      <c r="E260" s="18"/>
      <c r="F260" s="18"/>
      <c r="G260" s="18"/>
      <c r="H260" s="18"/>
      <c r="I260" s="18"/>
      <c r="J260" s="18"/>
      <c r="K260" s="18"/>
      <c r="L260" s="18"/>
      <c r="M260" s="18"/>
      <c r="N260" s="18"/>
      <c r="O260" s="18"/>
      <c r="P260" s="18"/>
      <c r="Q260" s="1"/>
      <c r="S260" s="18"/>
      <c r="T260" s="18"/>
      <c r="U260" s="18"/>
      <c r="V260" s="18"/>
      <c r="W260" s="18"/>
      <c r="X260" s="18"/>
      <c r="Y260" s="18"/>
      <c r="Z260" s="18"/>
      <c r="AA260" s="18"/>
      <c r="AB260" s="8"/>
    </row>
    <row r="261" spans="1:28" ht="15.75" customHeight="1" x14ac:dyDescent="0.2">
      <c r="A261" s="18"/>
      <c r="B261" s="18"/>
      <c r="C261" s="193"/>
      <c r="D261" s="18"/>
      <c r="E261" s="18"/>
      <c r="F261" s="18"/>
      <c r="G261" s="18"/>
      <c r="H261" s="18"/>
      <c r="I261" s="18"/>
      <c r="J261" s="18"/>
      <c r="K261" s="18"/>
      <c r="L261" s="18"/>
      <c r="M261" s="18"/>
      <c r="N261" s="18"/>
      <c r="O261" s="18"/>
      <c r="P261" s="18"/>
      <c r="Q261" s="1"/>
      <c r="S261" s="18"/>
      <c r="T261" s="18"/>
      <c r="U261" s="18"/>
      <c r="V261" s="18"/>
      <c r="W261" s="18"/>
      <c r="X261" s="18"/>
      <c r="Y261" s="18"/>
      <c r="Z261" s="18"/>
      <c r="AA261" s="18"/>
      <c r="AB261" s="8"/>
    </row>
    <row r="262" spans="1:28" ht="15.75" customHeight="1" x14ac:dyDescent="0.2">
      <c r="A262" s="18"/>
      <c r="B262" s="18"/>
      <c r="C262" s="193"/>
      <c r="D262" s="18"/>
      <c r="E262" s="18"/>
      <c r="F262" s="18"/>
      <c r="G262" s="18"/>
      <c r="H262" s="18"/>
      <c r="I262" s="18"/>
      <c r="J262" s="18"/>
      <c r="K262" s="18"/>
      <c r="L262" s="18"/>
      <c r="M262" s="18"/>
      <c r="N262" s="18"/>
      <c r="O262" s="18"/>
      <c r="P262" s="18"/>
      <c r="Q262" s="1"/>
      <c r="S262" s="18"/>
      <c r="T262" s="18"/>
      <c r="U262" s="18"/>
      <c r="V262" s="18"/>
      <c r="W262" s="18"/>
      <c r="X262" s="18"/>
      <c r="Y262" s="18"/>
      <c r="Z262" s="18"/>
      <c r="AA262" s="18"/>
      <c r="AB262" s="8"/>
    </row>
    <row r="263" spans="1:28" ht="15.75" customHeight="1" x14ac:dyDescent="0.2">
      <c r="A263" s="18"/>
      <c r="B263" s="18"/>
      <c r="C263" s="193"/>
      <c r="D263" s="18"/>
      <c r="E263" s="18"/>
      <c r="F263" s="18"/>
      <c r="G263" s="18"/>
      <c r="H263" s="18"/>
      <c r="I263" s="18"/>
      <c r="J263" s="18"/>
      <c r="K263" s="18"/>
      <c r="L263" s="18"/>
      <c r="M263" s="18"/>
      <c r="N263" s="18"/>
      <c r="O263" s="18"/>
      <c r="P263" s="18"/>
      <c r="Q263" s="1"/>
      <c r="S263" s="18"/>
      <c r="T263" s="18"/>
      <c r="U263" s="18"/>
      <c r="V263" s="18"/>
      <c r="W263" s="18"/>
      <c r="X263" s="18"/>
      <c r="Y263" s="18"/>
      <c r="Z263" s="18"/>
      <c r="AA263" s="18"/>
      <c r="AB263" s="8"/>
    </row>
    <row r="264" spans="1:28" ht="15.75" customHeight="1" x14ac:dyDescent="0.2">
      <c r="A264" s="18"/>
      <c r="B264" s="18"/>
      <c r="C264" s="193"/>
      <c r="D264" s="18"/>
      <c r="E264" s="18"/>
      <c r="F264" s="18"/>
      <c r="G264" s="18"/>
      <c r="H264" s="18"/>
      <c r="I264" s="18"/>
      <c r="J264" s="18"/>
      <c r="K264" s="18"/>
      <c r="L264" s="18"/>
      <c r="M264" s="18"/>
      <c r="N264" s="18"/>
      <c r="O264" s="18"/>
      <c r="P264" s="18"/>
      <c r="Q264" s="1"/>
      <c r="S264" s="18"/>
      <c r="T264" s="18"/>
      <c r="U264" s="18"/>
      <c r="V264" s="18"/>
      <c r="W264" s="18"/>
      <c r="X264" s="18"/>
      <c r="Y264" s="18"/>
      <c r="Z264" s="18"/>
      <c r="AA264" s="18"/>
      <c r="AB264" s="8"/>
    </row>
    <row r="265" spans="1:28" ht="15.75" customHeight="1" x14ac:dyDescent="0.2">
      <c r="A265" s="18"/>
      <c r="B265" s="18"/>
      <c r="C265" s="193"/>
      <c r="D265" s="18"/>
      <c r="E265" s="18"/>
      <c r="F265" s="18"/>
      <c r="G265" s="18"/>
      <c r="H265" s="18"/>
      <c r="I265" s="18"/>
      <c r="J265" s="18"/>
      <c r="K265" s="18"/>
      <c r="L265" s="18"/>
      <c r="M265" s="18"/>
      <c r="N265" s="18"/>
      <c r="O265" s="18"/>
      <c r="P265" s="18"/>
      <c r="Q265" s="1"/>
      <c r="S265" s="18"/>
      <c r="T265" s="18"/>
      <c r="U265" s="18"/>
      <c r="V265" s="18"/>
      <c r="W265" s="18"/>
      <c r="X265" s="18"/>
      <c r="Y265" s="18"/>
      <c r="Z265" s="18"/>
      <c r="AA265" s="18"/>
      <c r="AB265" s="8"/>
    </row>
    <row r="266" spans="1:28" ht="15.75" customHeight="1" x14ac:dyDescent="0.2">
      <c r="A266" s="18"/>
      <c r="B266" s="18"/>
      <c r="C266" s="193"/>
      <c r="D266" s="18"/>
      <c r="E266" s="18"/>
      <c r="F266" s="18"/>
      <c r="G266" s="18"/>
      <c r="H266" s="18"/>
      <c r="I266" s="18"/>
      <c r="J266" s="18"/>
      <c r="K266" s="18"/>
      <c r="L266" s="18"/>
      <c r="M266" s="18"/>
      <c r="N266" s="18"/>
      <c r="O266" s="18"/>
      <c r="P266" s="18"/>
      <c r="Q266" s="1"/>
      <c r="S266" s="18"/>
      <c r="T266" s="18"/>
      <c r="U266" s="18"/>
      <c r="V266" s="18"/>
      <c r="W266" s="18"/>
      <c r="X266" s="18"/>
      <c r="Y266" s="18"/>
      <c r="Z266" s="18"/>
      <c r="AA266" s="18"/>
      <c r="AB266" s="8"/>
    </row>
    <row r="267" spans="1:28" ht="15.75" customHeight="1" x14ac:dyDescent="0.2">
      <c r="A267" s="18"/>
      <c r="B267" s="18"/>
      <c r="C267" s="193"/>
      <c r="D267" s="18"/>
      <c r="E267" s="18"/>
      <c r="F267" s="18"/>
      <c r="G267" s="18"/>
      <c r="H267" s="18"/>
      <c r="I267" s="18"/>
      <c r="J267" s="18"/>
      <c r="K267" s="18"/>
      <c r="L267" s="18"/>
      <c r="M267" s="18"/>
      <c r="N267" s="18"/>
      <c r="O267" s="18"/>
      <c r="P267" s="18"/>
      <c r="Q267" s="1"/>
      <c r="S267" s="18"/>
      <c r="T267" s="18"/>
      <c r="U267" s="18"/>
      <c r="V267" s="18"/>
      <c r="W267" s="18"/>
      <c r="X267" s="18"/>
      <c r="Y267" s="18"/>
      <c r="Z267" s="18"/>
      <c r="AA267" s="18"/>
      <c r="AB267" s="8"/>
    </row>
    <row r="268" spans="1:28" ht="15.75" customHeight="1" x14ac:dyDescent="0.2">
      <c r="A268" s="18"/>
      <c r="B268" s="18"/>
      <c r="C268" s="193"/>
      <c r="D268" s="18"/>
      <c r="E268" s="18"/>
      <c r="F268" s="18"/>
      <c r="G268" s="18"/>
      <c r="H268" s="18"/>
      <c r="I268" s="18"/>
      <c r="J268" s="18"/>
      <c r="K268" s="18"/>
      <c r="L268" s="18"/>
      <c r="M268" s="18"/>
      <c r="N268" s="18"/>
      <c r="O268" s="18"/>
      <c r="P268" s="18"/>
      <c r="Q268" s="1"/>
      <c r="S268" s="18"/>
      <c r="T268" s="18"/>
      <c r="U268" s="18"/>
      <c r="V268" s="18"/>
      <c r="W268" s="18"/>
      <c r="X268" s="18"/>
      <c r="Y268" s="18"/>
      <c r="Z268" s="18"/>
      <c r="AA268" s="18"/>
      <c r="AB268" s="8"/>
    </row>
    <row r="269" spans="1:28" ht="15.75" customHeight="1" x14ac:dyDescent="0.2">
      <c r="A269" s="18"/>
      <c r="B269" s="18"/>
      <c r="C269" s="193"/>
      <c r="D269" s="18"/>
      <c r="E269" s="18"/>
      <c r="F269" s="18"/>
      <c r="G269" s="18"/>
      <c r="H269" s="18"/>
      <c r="I269" s="18"/>
      <c r="J269" s="18"/>
      <c r="K269" s="18"/>
      <c r="L269" s="18"/>
      <c r="M269" s="18"/>
      <c r="N269" s="18"/>
      <c r="O269" s="18"/>
      <c r="P269" s="18"/>
      <c r="Q269" s="1"/>
      <c r="S269" s="18"/>
      <c r="T269" s="18"/>
      <c r="U269" s="18"/>
      <c r="V269" s="18"/>
      <c r="W269" s="18"/>
      <c r="X269" s="18"/>
      <c r="Y269" s="18"/>
      <c r="Z269" s="18"/>
      <c r="AA269" s="18"/>
      <c r="AB269" s="8"/>
    </row>
    <row r="270" spans="1:28" ht="15.75" customHeight="1" x14ac:dyDescent="0.2">
      <c r="A270" s="18"/>
      <c r="B270" s="18"/>
      <c r="C270" s="193"/>
      <c r="D270" s="18"/>
      <c r="E270" s="18"/>
      <c r="F270" s="18"/>
      <c r="G270" s="18"/>
      <c r="H270" s="18"/>
      <c r="I270" s="18"/>
      <c r="J270" s="18"/>
      <c r="K270" s="18"/>
      <c r="L270" s="18"/>
      <c r="M270" s="18"/>
      <c r="N270" s="18"/>
      <c r="O270" s="18"/>
      <c r="P270" s="18"/>
      <c r="Q270" s="1"/>
      <c r="S270" s="18"/>
      <c r="T270" s="18"/>
      <c r="U270" s="18"/>
      <c r="V270" s="18"/>
      <c r="W270" s="18"/>
      <c r="X270" s="18"/>
      <c r="Y270" s="18"/>
      <c r="Z270" s="18"/>
      <c r="AA270" s="18"/>
      <c r="AB270" s="8"/>
    </row>
    <row r="271" spans="1:28" ht="15.75" customHeight="1" x14ac:dyDescent="0.2">
      <c r="A271" s="18"/>
      <c r="B271" s="18"/>
      <c r="C271" s="193"/>
      <c r="D271" s="18"/>
      <c r="E271" s="18"/>
      <c r="F271" s="18"/>
      <c r="G271" s="18"/>
      <c r="H271" s="18"/>
      <c r="I271" s="18"/>
      <c r="J271" s="18"/>
      <c r="K271" s="18"/>
      <c r="L271" s="18"/>
      <c r="M271" s="18"/>
      <c r="N271" s="18"/>
      <c r="O271" s="18"/>
      <c r="P271" s="18"/>
      <c r="Q271" s="1"/>
      <c r="S271" s="18"/>
      <c r="T271" s="18"/>
      <c r="U271" s="18"/>
      <c r="V271" s="18"/>
      <c r="W271" s="18"/>
      <c r="X271" s="18"/>
      <c r="Y271" s="18"/>
      <c r="Z271" s="18"/>
      <c r="AA271" s="18"/>
      <c r="AB271" s="8"/>
    </row>
    <row r="272" spans="1:28" ht="15.75" customHeight="1" x14ac:dyDescent="0.2">
      <c r="A272" s="18"/>
      <c r="B272" s="18"/>
      <c r="C272" s="193"/>
      <c r="D272" s="18"/>
      <c r="E272" s="18"/>
      <c r="F272" s="18"/>
      <c r="G272" s="18"/>
      <c r="H272" s="18"/>
      <c r="I272" s="18"/>
      <c r="J272" s="18"/>
      <c r="K272" s="18"/>
      <c r="L272" s="18"/>
      <c r="M272" s="18"/>
      <c r="N272" s="18"/>
      <c r="O272" s="18"/>
      <c r="P272" s="18"/>
      <c r="Q272" s="1"/>
      <c r="S272" s="18"/>
      <c r="T272" s="18"/>
      <c r="U272" s="18"/>
      <c r="V272" s="18"/>
      <c r="W272" s="18"/>
      <c r="X272" s="18"/>
      <c r="Y272" s="18"/>
      <c r="Z272" s="18"/>
      <c r="AA272" s="18"/>
      <c r="AB272" s="8"/>
    </row>
    <row r="273" spans="1:28" ht="15.75" customHeight="1" x14ac:dyDescent="0.2">
      <c r="A273" s="18"/>
      <c r="B273" s="18"/>
      <c r="C273" s="193"/>
      <c r="D273" s="18"/>
      <c r="E273" s="18"/>
      <c r="F273" s="18"/>
      <c r="G273" s="18"/>
      <c r="H273" s="18"/>
      <c r="I273" s="18"/>
      <c r="J273" s="18"/>
      <c r="K273" s="18"/>
      <c r="L273" s="18"/>
      <c r="M273" s="18"/>
      <c r="N273" s="18"/>
      <c r="O273" s="18"/>
      <c r="P273" s="18"/>
      <c r="Q273" s="1"/>
      <c r="S273" s="18"/>
      <c r="T273" s="18"/>
      <c r="U273" s="18"/>
      <c r="V273" s="18"/>
      <c r="W273" s="18"/>
      <c r="X273" s="18"/>
      <c r="Y273" s="18"/>
      <c r="Z273" s="18"/>
      <c r="AA273" s="18"/>
      <c r="AB273" s="8"/>
    </row>
    <row r="274" spans="1:28" ht="15.75" customHeight="1" x14ac:dyDescent="0.2">
      <c r="A274" s="18"/>
      <c r="B274" s="18"/>
      <c r="C274" s="193"/>
      <c r="D274" s="18"/>
      <c r="E274" s="18"/>
      <c r="F274" s="18"/>
      <c r="G274" s="18"/>
      <c r="H274" s="18"/>
      <c r="I274" s="18"/>
      <c r="J274" s="18"/>
      <c r="K274" s="18"/>
      <c r="L274" s="18"/>
      <c r="M274" s="18"/>
      <c r="N274" s="18"/>
      <c r="O274" s="18"/>
      <c r="P274" s="18"/>
      <c r="Q274" s="1"/>
      <c r="S274" s="18"/>
      <c r="T274" s="18"/>
      <c r="U274" s="18"/>
      <c r="V274" s="18"/>
      <c r="W274" s="18"/>
      <c r="X274" s="18"/>
      <c r="Y274" s="18"/>
      <c r="Z274" s="18"/>
      <c r="AA274" s="18"/>
      <c r="AB274" s="8"/>
    </row>
    <row r="275" spans="1:28" ht="15.75" customHeight="1" x14ac:dyDescent="0.2">
      <c r="A275" s="18"/>
      <c r="B275" s="18"/>
      <c r="C275" s="193"/>
      <c r="D275" s="18"/>
      <c r="E275" s="18"/>
      <c r="F275" s="18"/>
      <c r="G275" s="18"/>
      <c r="H275" s="18"/>
      <c r="I275" s="18"/>
      <c r="J275" s="18"/>
      <c r="K275" s="18"/>
      <c r="L275" s="18"/>
      <c r="M275" s="18"/>
      <c r="N275" s="18"/>
      <c r="O275" s="18"/>
      <c r="P275" s="18"/>
      <c r="Q275" s="1"/>
      <c r="S275" s="18"/>
      <c r="T275" s="18"/>
      <c r="U275" s="18"/>
      <c r="V275" s="18"/>
      <c r="W275" s="18"/>
      <c r="X275" s="18"/>
      <c r="Y275" s="18"/>
      <c r="Z275" s="18"/>
      <c r="AA275" s="18"/>
      <c r="AB275" s="8"/>
    </row>
    <row r="276" spans="1:28" ht="15.75" customHeight="1" x14ac:dyDescent="0.2">
      <c r="A276" s="18"/>
      <c r="B276" s="18"/>
      <c r="C276" s="193"/>
      <c r="D276" s="18"/>
      <c r="E276" s="18"/>
      <c r="F276" s="18"/>
      <c r="G276" s="18"/>
      <c r="H276" s="18"/>
      <c r="I276" s="18"/>
      <c r="J276" s="18"/>
      <c r="K276" s="18"/>
      <c r="L276" s="18"/>
      <c r="M276" s="18"/>
      <c r="N276" s="18"/>
      <c r="O276" s="18"/>
      <c r="P276" s="18"/>
      <c r="Q276" s="1"/>
      <c r="S276" s="18"/>
      <c r="T276" s="18"/>
      <c r="U276" s="18"/>
      <c r="V276" s="18"/>
      <c r="W276" s="18"/>
      <c r="X276" s="18"/>
      <c r="Y276" s="18"/>
      <c r="Z276" s="18"/>
      <c r="AA276" s="18"/>
      <c r="AB276" s="8"/>
    </row>
    <row r="277" spans="1:28" ht="15.75" customHeight="1" x14ac:dyDescent="0.2">
      <c r="A277" s="18"/>
      <c r="B277" s="18"/>
      <c r="C277" s="193"/>
      <c r="D277" s="18"/>
      <c r="E277" s="18"/>
      <c r="F277" s="18"/>
      <c r="G277" s="18"/>
      <c r="H277" s="18"/>
      <c r="I277" s="18"/>
      <c r="J277" s="18"/>
      <c r="K277" s="18"/>
      <c r="L277" s="18"/>
      <c r="M277" s="18"/>
      <c r="N277" s="18"/>
      <c r="O277" s="18"/>
      <c r="P277" s="18"/>
      <c r="Q277" s="1"/>
      <c r="S277" s="18"/>
      <c r="T277" s="18"/>
      <c r="U277" s="18"/>
      <c r="V277" s="18"/>
      <c r="W277" s="18"/>
      <c r="X277" s="18"/>
      <c r="Y277" s="18"/>
      <c r="Z277" s="18"/>
      <c r="AA277" s="18"/>
      <c r="AB277" s="8"/>
    </row>
    <row r="278" spans="1:28" ht="15.75" customHeight="1" x14ac:dyDescent="0.2">
      <c r="A278" s="18"/>
      <c r="B278" s="18"/>
      <c r="C278" s="193"/>
      <c r="D278" s="18"/>
      <c r="E278" s="18"/>
      <c r="F278" s="18"/>
      <c r="G278" s="18"/>
      <c r="H278" s="18"/>
      <c r="I278" s="18"/>
      <c r="J278" s="18"/>
      <c r="K278" s="18"/>
      <c r="L278" s="18"/>
      <c r="M278" s="18"/>
      <c r="N278" s="18"/>
      <c r="O278" s="18"/>
      <c r="P278" s="18"/>
      <c r="Q278" s="1"/>
      <c r="S278" s="18"/>
      <c r="T278" s="18"/>
      <c r="U278" s="18"/>
      <c r="V278" s="18"/>
      <c r="W278" s="18"/>
      <c r="X278" s="18"/>
      <c r="Y278" s="18"/>
      <c r="Z278" s="18"/>
      <c r="AA278" s="18"/>
      <c r="AB278" s="8"/>
    </row>
    <row r="279" spans="1:28" ht="15.75" customHeight="1" x14ac:dyDescent="0.2">
      <c r="A279" s="18"/>
      <c r="B279" s="18"/>
      <c r="C279" s="193"/>
      <c r="D279" s="18"/>
      <c r="E279" s="18"/>
      <c r="F279" s="18"/>
      <c r="G279" s="18"/>
      <c r="H279" s="18"/>
      <c r="I279" s="18"/>
      <c r="J279" s="18"/>
      <c r="K279" s="18"/>
      <c r="L279" s="18"/>
      <c r="M279" s="18"/>
      <c r="N279" s="18"/>
      <c r="O279" s="18"/>
      <c r="P279" s="18"/>
      <c r="Q279" s="1"/>
      <c r="S279" s="18"/>
      <c r="T279" s="18"/>
      <c r="U279" s="18"/>
      <c r="V279" s="18"/>
      <c r="W279" s="18"/>
      <c r="X279" s="18"/>
      <c r="Y279" s="18"/>
      <c r="Z279" s="18"/>
      <c r="AA279" s="18"/>
      <c r="AB279" s="8"/>
    </row>
    <row r="280" spans="1:28" ht="15.75" customHeight="1" x14ac:dyDescent="0.2">
      <c r="A280" s="18"/>
      <c r="B280" s="18"/>
      <c r="C280" s="193"/>
      <c r="D280" s="18"/>
      <c r="E280" s="18"/>
      <c r="F280" s="18"/>
      <c r="G280" s="18"/>
      <c r="H280" s="18"/>
      <c r="I280" s="18"/>
      <c r="J280" s="18"/>
      <c r="K280" s="18"/>
      <c r="L280" s="18"/>
      <c r="M280" s="18"/>
      <c r="N280" s="18"/>
      <c r="O280" s="18"/>
      <c r="P280" s="18"/>
      <c r="Q280" s="1"/>
      <c r="S280" s="18"/>
      <c r="T280" s="18"/>
      <c r="U280" s="18"/>
      <c r="V280" s="18"/>
      <c r="W280" s="18"/>
      <c r="X280" s="18"/>
      <c r="Y280" s="18"/>
      <c r="Z280" s="18"/>
      <c r="AA280" s="18"/>
      <c r="AB280" s="8"/>
    </row>
    <row r="281" spans="1:28" ht="15.75" customHeight="1" x14ac:dyDescent="0.2">
      <c r="A281" s="18"/>
      <c r="B281" s="18"/>
      <c r="C281" s="193"/>
      <c r="D281" s="18"/>
      <c r="E281" s="18"/>
      <c r="F281" s="18"/>
      <c r="G281" s="18"/>
      <c r="H281" s="18"/>
      <c r="I281" s="18"/>
      <c r="J281" s="18"/>
      <c r="K281" s="18"/>
      <c r="L281" s="18"/>
      <c r="M281" s="18"/>
      <c r="N281" s="18"/>
      <c r="O281" s="18"/>
      <c r="P281" s="18"/>
      <c r="Q281" s="1"/>
      <c r="S281" s="18"/>
      <c r="T281" s="18"/>
      <c r="U281" s="18"/>
      <c r="V281" s="18"/>
      <c r="W281" s="18"/>
      <c r="X281" s="18"/>
      <c r="Y281" s="18"/>
      <c r="Z281" s="18"/>
      <c r="AA281" s="18"/>
      <c r="AB281" s="8"/>
    </row>
    <row r="282" spans="1:28" ht="15.75" customHeight="1" x14ac:dyDescent="0.2">
      <c r="A282" s="18"/>
      <c r="B282" s="18"/>
      <c r="C282" s="193"/>
      <c r="D282" s="18"/>
      <c r="E282" s="18"/>
      <c r="F282" s="18"/>
      <c r="G282" s="18"/>
      <c r="H282" s="18"/>
      <c r="I282" s="18"/>
      <c r="J282" s="18"/>
      <c r="K282" s="18"/>
      <c r="L282" s="18"/>
      <c r="M282" s="18"/>
      <c r="N282" s="18"/>
      <c r="O282" s="18"/>
      <c r="P282" s="18"/>
      <c r="Q282" s="1"/>
      <c r="S282" s="18"/>
      <c r="T282" s="18"/>
      <c r="U282" s="18"/>
      <c r="V282" s="18"/>
      <c r="W282" s="18"/>
      <c r="X282" s="18"/>
      <c r="Y282" s="18"/>
      <c r="Z282" s="18"/>
      <c r="AA282" s="18"/>
      <c r="AB282" s="8"/>
    </row>
    <row r="283" spans="1:28" ht="15.75" customHeight="1" x14ac:dyDescent="0.2">
      <c r="A283" s="18"/>
      <c r="B283" s="18"/>
      <c r="C283" s="193"/>
      <c r="D283" s="18"/>
      <c r="E283" s="18"/>
      <c r="F283" s="18"/>
      <c r="G283" s="18"/>
      <c r="H283" s="18"/>
      <c r="I283" s="18"/>
      <c r="J283" s="18"/>
      <c r="K283" s="18"/>
      <c r="L283" s="18"/>
      <c r="M283" s="18"/>
      <c r="N283" s="18"/>
      <c r="O283" s="18"/>
      <c r="P283" s="18"/>
      <c r="Q283" s="1"/>
      <c r="S283" s="18"/>
      <c r="T283" s="18"/>
      <c r="U283" s="18"/>
      <c r="V283" s="18"/>
      <c r="W283" s="18"/>
      <c r="X283" s="18"/>
      <c r="Y283" s="18"/>
      <c r="Z283" s="18"/>
      <c r="AA283" s="18"/>
      <c r="AB283" s="8"/>
    </row>
    <row r="284" spans="1:28" ht="15.75" customHeight="1" x14ac:dyDescent="0.2">
      <c r="A284" s="18"/>
      <c r="B284" s="18"/>
      <c r="C284" s="193"/>
      <c r="D284" s="18"/>
      <c r="E284" s="18"/>
      <c r="F284" s="18"/>
      <c r="G284" s="18"/>
      <c r="H284" s="18"/>
      <c r="I284" s="18"/>
      <c r="J284" s="18"/>
      <c r="K284" s="18"/>
      <c r="L284" s="18"/>
      <c r="M284" s="18"/>
      <c r="N284" s="18"/>
      <c r="O284" s="18"/>
      <c r="P284" s="18"/>
      <c r="Q284" s="1"/>
      <c r="S284" s="18"/>
      <c r="T284" s="18"/>
      <c r="U284" s="18"/>
      <c r="V284" s="18"/>
      <c r="W284" s="18"/>
      <c r="X284" s="18"/>
      <c r="Y284" s="18"/>
      <c r="Z284" s="18"/>
      <c r="AA284" s="18"/>
      <c r="AB284" s="8"/>
    </row>
    <row r="285" spans="1:28" ht="15.75" customHeight="1" x14ac:dyDescent="0.2">
      <c r="A285" s="18"/>
      <c r="B285" s="18"/>
      <c r="C285" s="193"/>
      <c r="D285" s="18"/>
      <c r="E285" s="18"/>
      <c r="F285" s="18"/>
      <c r="G285" s="18"/>
      <c r="H285" s="18"/>
      <c r="I285" s="18"/>
      <c r="J285" s="18"/>
      <c r="K285" s="18"/>
      <c r="L285" s="18"/>
      <c r="M285" s="18"/>
      <c r="N285" s="18"/>
      <c r="O285" s="18"/>
      <c r="P285" s="18"/>
      <c r="Q285" s="1"/>
      <c r="S285" s="18"/>
      <c r="T285" s="18"/>
      <c r="U285" s="18"/>
      <c r="V285" s="18"/>
      <c r="W285" s="18"/>
      <c r="X285" s="18"/>
      <c r="Y285" s="18"/>
      <c r="Z285" s="18"/>
      <c r="AA285" s="18"/>
      <c r="AB285" s="8"/>
    </row>
    <row r="286" spans="1:28" ht="15.75" customHeight="1" x14ac:dyDescent="0.2">
      <c r="A286" s="18"/>
      <c r="B286" s="18"/>
      <c r="C286" s="193"/>
      <c r="D286" s="18"/>
      <c r="E286" s="18"/>
      <c r="F286" s="18"/>
      <c r="G286" s="18"/>
      <c r="H286" s="18"/>
      <c r="I286" s="18"/>
      <c r="J286" s="18"/>
      <c r="K286" s="18"/>
      <c r="L286" s="18"/>
      <c r="M286" s="18"/>
      <c r="N286" s="18"/>
      <c r="O286" s="18"/>
      <c r="P286" s="18"/>
      <c r="Q286" s="1"/>
      <c r="S286" s="18"/>
      <c r="T286" s="18"/>
      <c r="U286" s="18"/>
      <c r="V286" s="18"/>
      <c r="W286" s="18"/>
      <c r="X286" s="18"/>
      <c r="Y286" s="18"/>
      <c r="Z286" s="18"/>
      <c r="AA286" s="18"/>
      <c r="AB286" s="8"/>
    </row>
    <row r="287" spans="1:28" ht="15.75" customHeight="1" x14ac:dyDescent="0.2">
      <c r="A287" s="18"/>
      <c r="B287" s="18"/>
      <c r="C287" s="193"/>
      <c r="D287" s="18"/>
      <c r="E287" s="18"/>
      <c r="F287" s="18"/>
      <c r="G287" s="18"/>
      <c r="H287" s="18"/>
      <c r="I287" s="18"/>
      <c r="J287" s="18"/>
      <c r="K287" s="18"/>
      <c r="L287" s="18"/>
      <c r="M287" s="18"/>
      <c r="N287" s="18"/>
      <c r="O287" s="18"/>
      <c r="P287" s="18"/>
      <c r="Q287" s="1"/>
      <c r="S287" s="18"/>
      <c r="T287" s="18"/>
      <c r="U287" s="18"/>
      <c r="V287" s="18"/>
      <c r="W287" s="18"/>
      <c r="X287" s="18"/>
      <c r="Y287" s="18"/>
      <c r="Z287" s="18"/>
      <c r="AA287" s="18"/>
      <c r="AB287" s="8"/>
    </row>
    <row r="288" spans="1:28" ht="15.75" customHeight="1" x14ac:dyDescent="0.2">
      <c r="A288" s="18"/>
      <c r="B288" s="18"/>
      <c r="C288" s="193"/>
      <c r="D288" s="18"/>
      <c r="E288" s="18"/>
      <c r="F288" s="18"/>
      <c r="G288" s="18"/>
      <c r="H288" s="18"/>
      <c r="I288" s="18"/>
      <c r="J288" s="18"/>
      <c r="K288" s="18"/>
      <c r="L288" s="18"/>
      <c r="M288" s="18"/>
      <c r="N288" s="18"/>
      <c r="O288" s="18"/>
      <c r="P288" s="18"/>
      <c r="Q288" s="1"/>
      <c r="S288" s="18"/>
      <c r="T288" s="18"/>
      <c r="U288" s="18"/>
      <c r="V288" s="18"/>
      <c r="W288" s="18"/>
      <c r="X288" s="18"/>
      <c r="Y288" s="18"/>
      <c r="Z288" s="18"/>
      <c r="AA288" s="18"/>
      <c r="AB288" s="8"/>
    </row>
    <row r="289" spans="1:28" ht="15.75" customHeight="1" x14ac:dyDescent="0.2">
      <c r="A289" s="18"/>
      <c r="B289" s="18"/>
      <c r="C289" s="193"/>
      <c r="D289" s="18"/>
      <c r="E289" s="18"/>
      <c r="F289" s="18"/>
      <c r="G289" s="18"/>
      <c r="H289" s="18"/>
      <c r="I289" s="18"/>
      <c r="J289" s="18"/>
      <c r="K289" s="18"/>
      <c r="L289" s="18"/>
      <c r="M289" s="18"/>
      <c r="N289" s="18"/>
      <c r="O289" s="18"/>
      <c r="P289" s="18"/>
      <c r="Q289" s="1"/>
      <c r="S289" s="18"/>
      <c r="T289" s="18"/>
      <c r="U289" s="18"/>
      <c r="V289" s="18"/>
      <c r="W289" s="18"/>
      <c r="X289" s="18"/>
      <c r="Y289" s="18"/>
      <c r="Z289" s="18"/>
      <c r="AA289" s="18"/>
      <c r="AB289" s="8"/>
    </row>
    <row r="290" spans="1:28" ht="15.75" customHeight="1" x14ac:dyDescent="0.2">
      <c r="A290" s="18"/>
      <c r="B290" s="18"/>
      <c r="C290" s="193"/>
      <c r="D290" s="18"/>
      <c r="E290" s="18"/>
      <c r="F290" s="18"/>
      <c r="G290" s="18"/>
      <c r="H290" s="18"/>
      <c r="I290" s="18"/>
      <c r="J290" s="18"/>
      <c r="K290" s="18"/>
      <c r="L290" s="18"/>
      <c r="M290" s="18"/>
      <c r="N290" s="18"/>
      <c r="O290" s="18"/>
      <c r="P290" s="18"/>
      <c r="Q290" s="1"/>
      <c r="S290" s="18"/>
      <c r="T290" s="18"/>
      <c r="U290" s="18"/>
      <c r="V290" s="18"/>
      <c r="W290" s="18"/>
      <c r="X290" s="18"/>
      <c r="Y290" s="18"/>
      <c r="Z290" s="18"/>
      <c r="AA290" s="18"/>
      <c r="AB290" s="8"/>
    </row>
    <row r="291" spans="1:28" ht="15.75" customHeight="1" x14ac:dyDescent="0.2">
      <c r="A291" s="18"/>
      <c r="B291" s="18"/>
      <c r="C291" s="193"/>
      <c r="D291" s="18"/>
      <c r="E291" s="18"/>
      <c r="F291" s="18"/>
      <c r="G291" s="18"/>
      <c r="H291" s="18"/>
      <c r="I291" s="18"/>
      <c r="J291" s="18"/>
      <c r="K291" s="18"/>
      <c r="L291" s="18"/>
      <c r="M291" s="18"/>
      <c r="N291" s="18"/>
      <c r="O291" s="18"/>
      <c r="P291" s="18"/>
      <c r="Q291" s="1"/>
      <c r="S291" s="18"/>
      <c r="T291" s="18"/>
      <c r="U291" s="18"/>
      <c r="V291" s="18"/>
      <c r="W291" s="18"/>
      <c r="X291" s="18"/>
      <c r="Y291" s="18"/>
      <c r="Z291" s="18"/>
      <c r="AA291" s="18"/>
      <c r="AB291" s="8"/>
    </row>
    <row r="292" spans="1:28" ht="15.75" customHeight="1" x14ac:dyDescent="0.2">
      <c r="A292" s="18"/>
      <c r="B292" s="18"/>
      <c r="C292" s="193"/>
      <c r="D292" s="18"/>
      <c r="E292" s="18"/>
      <c r="F292" s="18"/>
      <c r="G292" s="18"/>
      <c r="H292" s="18"/>
      <c r="I292" s="18"/>
      <c r="J292" s="18"/>
      <c r="K292" s="18"/>
      <c r="L292" s="18"/>
      <c r="M292" s="18"/>
      <c r="N292" s="18"/>
      <c r="O292" s="18"/>
      <c r="P292" s="18"/>
      <c r="Q292" s="1"/>
      <c r="S292" s="18"/>
      <c r="T292" s="18"/>
      <c r="U292" s="18"/>
      <c r="V292" s="18"/>
      <c r="W292" s="18"/>
      <c r="X292" s="18"/>
      <c r="Y292" s="18"/>
      <c r="Z292" s="18"/>
      <c r="AA292" s="18"/>
      <c r="AB292" s="8"/>
    </row>
    <row r="293" spans="1:28" ht="15.75" customHeight="1" x14ac:dyDescent="0.2">
      <c r="A293" s="18"/>
      <c r="B293" s="18"/>
      <c r="C293" s="193"/>
      <c r="D293" s="18"/>
      <c r="E293" s="18"/>
      <c r="F293" s="18"/>
      <c r="G293" s="18"/>
      <c r="H293" s="18"/>
      <c r="I293" s="18"/>
      <c r="J293" s="18"/>
      <c r="K293" s="18"/>
      <c r="L293" s="18"/>
      <c r="M293" s="18"/>
      <c r="N293" s="18"/>
      <c r="O293" s="18"/>
      <c r="P293" s="18"/>
      <c r="Q293" s="1"/>
      <c r="S293" s="18"/>
      <c r="T293" s="18"/>
      <c r="U293" s="18"/>
      <c r="V293" s="18"/>
      <c r="W293" s="18"/>
      <c r="X293" s="18"/>
      <c r="Y293" s="18"/>
      <c r="Z293" s="18"/>
      <c r="AA293" s="18"/>
      <c r="AB293" s="8"/>
    </row>
    <row r="294" spans="1:28" ht="15.75" customHeight="1" x14ac:dyDescent="0.2">
      <c r="A294" s="18"/>
      <c r="B294" s="18"/>
      <c r="C294" s="193"/>
      <c r="D294" s="18"/>
      <c r="E294" s="18"/>
      <c r="F294" s="18"/>
      <c r="G294" s="18"/>
      <c r="H294" s="18"/>
      <c r="I294" s="18"/>
      <c r="J294" s="18"/>
      <c r="K294" s="18"/>
      <c r="L294" s="18"/>
      <c r="M294" s="18"/>
      <c r="N294" s="18"/>
      <c r="O294" s="18"/>
      <c r="P294" s="18"/>
      <c r="Q294" s="1"/>
      <c r="S294" s="18"/>
      <c r="T294" s="18"/>
      <c r="U294" s="18"/>
      <c r="V294" s="18"/>
      <c r="W294" s="18"/>
      <c r="X294" s="18"/>
      <c r="Y294" s="18"/>
      <c r="Z294" s="18"/>
      <c r="AA294" s="18"/>
      <c r="AB294" s="8"/>
    </row>
    <row r="295" spans="1:28" ht="15.75" customHeight="1" x14ac:dyDescent="0.2">
      <c r="A295" s="18"/>
      <c r="B295" s="18"/>
      <c r="C295" s="193"/>
      <c r="D295" s="18"/>
      <c r="E295" s="18"/>
      <c r="F295" s="18"/>
      <c r="G295" s="18"/>
      <c r="H295" s="18"/>
      <c r="I295" s="18"/>
      <c r="J295" s="18"/>
      <c r="K295" s="18"/>
      <c r="L295" s="18"/>
      <c r="M295" s="18"/>
      <c r="N295" s="18"/>
      <c r="O295" s="18"/>
      <c r="P295" s="18"/>
      <c r="Q295" s="1"/>
      <c r="S295" s="18"/>
      <c r="T295" s="18"/>
      <c r="U295" s="18"/>
      <c r="V295" s="18"/>
      <c r="W295" s="18"/>
      <c r="X295" s="18"/>
      <c r="Y295" s="18"/>
      <c r="Z295" s="18"/>
      <c r="AA295" s="18"/>
      <c r="AB295" s="8"/>
    </row>
    <row r="296" spans="1:28" ht="15.75" customHeight="1" x14ac:dyDescent="0.2">
      <c r="A296" s="18"/>
      <c r="B296" s="18"/>
      <c r="C296" s="193"/>
      <c r="D296" s="18"/>
      <c r="E296" s="18"/>
      <c r="F296" s="18"/>
      <c r="G296" s="18"/>
      <c r="H296" s="18"/>
      <c r="I296" s="18"/>
      <c r="J296" s="18"/>
      <c r="K296" s="18"/>
      <c r="L296" s="18"/>
      <c r="M296" s="18"/>
      <c r="N296" s="18"/>
      <c r="O296" s="18"/>
      <c r="P296" s="18"/>
      <c r="Q296" s="1"/>
      <c r="S296" s="18"/>
      <c r="T296" s="18"/>
      <c r="U296" s="18"/>
      <c r="V296" s="18"/>
      <c r="W296" s="18"/>
      <c r="X296" s="18"/>
      <c r="Y296" s="18"/>
      <c r="Z296" s="18"/>
      <c r="AA296" s="18"/>
      <c r="AB296" s="8"/>
    </row>
    <row r="297" spans="1:28" ht="15.75" customHeight="1" x14ac:dyDescent="0.2">
      <c r="A297" s="18"/>
      <c r="B297" s="18"/>
      <c r="C297" s="193"/>
      <c r="D297" s="18"/>
      <c r="E297" s="18"/>
      <c r="F297" s="18"/>
      <c r="G297" s="18"/>
      <c r="H297" s="18"/>
      <c r="I297" s="18"/>
      <c r="J297" s="18"/>
      <c r="K297" s="18"/>
      <c r="L297" s="18"/>
      <c r="M297" s="18"/>
      <c r="N297" s="18"/>
      <c r="O297" s="18"/>
      <c r="P297" s="18"/>
      <c r="Q297" s="1"/>
      <c r="S297" s="18"/>
      <c r="T297" s="18"/>
      <c r="U297" s="18"/>
      <c r="V297" s="18"/>
      <c r="W297" s="18"/>
      <c r="X297" s="18"/>
      <c r="Y297" s="18"/>
      <c r="Z297" s="18"/>
      <c r="AA297" s="18"/>
      <c r="AB297" s="8"/>
    </row>
    <row r="298" spans="1:28" ht="15.75" customHeight="1" x14ac:dyDescent="0.2">
      <c r="A298" s="18"/>
      <c r="B298" s="18"/>
      <c r="C298" s="193"/>
      <c r="D298" s="18"/>
      <c r="E298" s="18"/>
      <c r="F298" s="18"/>
      <c r="G298" s="18"/>
      <c r="H298" s="18"/>
      <c r="I298" s="18"/>
      <c r="J298" s="18"/>
      <c r="K298" s="18"/>
      <c r="L298" s="18"/>
      <c r="M298" s="18"/>
      <c r="N298" s="18"/>
      <c r="O298" s="18"/>
      <c r="P298" s="18"/>
      <c r="Q298" s="1"/>
      <c r="S298" s="18"/>
      <c r="T298" s="18"/>
      <c r="U298" s="18"/>
      <c r="V298" s="18"/>
      <c r="W298" s="18"/>
      <c r="X298" s="18"/>
      <c r="Y298" s="18"/>
      <c r="Z298" s="18"/>
      <c r="AA298" s="18"/>
      <c r="AB298" s="8"/>
    </row>
    <row r="299" spans="1:28" ht="15.75" customHeight="1" x14ac:dyDescent="0.2">
      <c r="A299" s="18"/>
      <c r="B299" s="18"/>
      <c r="C299" s="193"/>
      <c r="D299" s="18"/>
      <c r="E299" s="18"/>
      <c r="F299" s="18"/>
      <c r="G299" s="18"/>
      <c r="H299" s="18"/>
      <c r="I299" s="18"/>
      <c r="J299" s="18"/>
      <c r="K299" s="18"/>
      <c r="L299" s="18"/>
      <c r="M299" s="18"/>
      <c r="N299" s="18"/>
      <c r="O299" s="18"/>
      <c r="P299" s="18"/>
      <c r="Q299" s="1"/>
      <c r="S299" s="18"/>
      <c r="T299" s="18"/>
      <c r="U299" s="18"/>
      <c r="V299" s="18"/>
      <c r="W299" s="18"/>
      <c r="X299" s="18"/>
      <c r="Y299" s="18"/>
      <c r="Z299" s="18"/>
      <c r="AA299" s="18"/>
      <c r="AB299" s="8"/>
    </row>
    <row r="300" spans="1:28" ht="15.75" customHeight="1" x14ac:dyDescent="0.2">
      <c r="A300" s="18"/>
      <c r="B300" s="18"/>
      <c r="C300" s="193"/>
      <c r="D300" s="18"/>
      <c r="E300" s="18"/>
      <c r="F300" s="18"/>
      <c r="G300" s="18"/>
      <c r="H300" s="18"/>
      <c r="I300" s="18"/>
      <c r="J300" s="18"/>
      <c r="K300" s="18"/>
      <c r="L300" s="18"/>
      <c r="M300" s="18"/>
      <c r="N300" s="18"/>
      <c r="O300" s="18"/>
      <c r="P300" s="18"/>
      <c r="Q300" s="1"/>
      <c r="S300" s="18"/>
      <c r="T300" s="18"/>
      <c r="U300" s="18"/>
      <c r="V300" s="18"/>
      <c r="W300" s="18"/>
      <c r="X300" s="18"/>
      <c r="Y300" s="18"/>
      <c r="Z300" s="18"/>
      <c r="AA300" s="18"/>
      <c r="AB300" s="8"/>
    </row>
    <row r="301" spans="1:28" ht="15.75" customHeight="1" x14ac:dyDescent="0.2">
      <c r="A301" s="18"/>
      <c r="B301" s="18"/>
      <c r="C301" s="193"/>
      <c r="D301" s="18"/>
      <c r="E301" s="18"/>
      <c r="F301" s="18"/>
      <c r="G301" s="18"/>
      <c r="H301" s="18"/>
      <c r="I301" s="18"/>
      <c r="J301" s="18"/>
      <c r="K301" s="18"/>
      <c r="L301" s="18"/>
      <c r="M301" s="18"/>
      <c r="N301" s="18"/>
      <c r="O301" s="18"/>
      <c r="P301" s="18"/>
      <c r="Q301" s="1"/>
      <c r="S301" s="18"/>
      <c r="T301" s="18"/>
      <c r="U301" s="18"/>
      <c r="V301" s="18"/>
      <c r="W301" s="18"/>
      <c r="X301" s="18"/>
      <c r="Y301" s="18"/>
      <c r="Z301" s="18"/>
      <c r="AA301" s="18"/>
      <c r="AB301" s="8"/>
    </row>
    <row r="302" spans="1:28" ht="15.75" customHeight="1" x14ac:dyDescent="0.2">
      <c r="A302" s="18"/>
      <c r="B302" s="18"/>
      <c r="C302" s="193"/>
      <c r="D302" s="18"/>
      <c r="E302" s="18"/>
      <c r="F302" s="18"/>
      <c r="G302" s="18"/>
      <c r="H302" s="18"/>
      <c r="I302" s="18"/>
      <c r="J302" s="18"/>
      <c r="K302" s="18"/>
      <c r="L302" s="18"/>
      <c r="M302" s="18"/>
      <c r="N302" s="18"/>
      <c r="O302" s="18"/>
      <c r="P302" s="18"/>
      <c r="Q302" s="1"/>
      <c r="S302" s="18"/>
      <c r="T302" s="18"/>
      <c r="U302" s="18"/>
      <c r="V302" s="18"/>
      <c r="W302" s="18"/>
      <c r="X302" s="18"/>
      <c r="Y302" s="18"/>
      <c r="Z302" s="18"/>
      <c r="AA302" s="18"/>
      <c r="AB302" s="8"/>
    </row>
    <row r="303" spans="1:28" ht="15.75" customHeight="1" x14ac:dyDescent="0.2">
      <c r="A303" s="18"/>
      <c r="B303" s="18"/>
      <c r="C303" s="193"/>
      <c r="D303" s="18"/>
      <c r="E303" s="18"/>
      <c r="F303" s="18"/>
      <c r="G303" s="18"/>
      <c r="H303" s="18"/>
      <c r="I303" s="18"/>
      <c r="J303" s="18"/>
      <c r="K303" s="18"/>
      <c r="L303" s="18"/>
      <c r="M303" s="18"/>
      <c r="N303" s="18"/>
      <c r="O303" s="18"/>
      <c r="P303" s="18"/>
      <c r="Q303" s="1"/>
      <c r="S303" s="18"/>
      <c r="T303" s="18"/>
      <c r="U303" s="18"/>
      <c r="V303" s="18"/>
      <c r="W303" s="18"/>
      <c r="X303" s="18"/>
      <c r="Y303" s="18"/>
      <c r="Z303" s="18"/>
      <c r="AA303" s="18"/>
      <c r="AB303" s="8"/>
    </row>
    <row r="304" spans="1:28" ht="15.75" customHeight="1" x14ac:dyDescent="0.2">
      <c r="A304" s="18"/>
      <c r="B304" s="18"/>
      <c r="C304" s="193"/>
      <c r="D304" s="18"/>
      <c r="E304" s="18"/>
      <c r="F304" s="18"/>
      <c r="G304" s="18"/>
      <c r="H304" s="18"/>
      <c r="I304" s="18"/>
      <c r="J304" s="18"/>
      <c r="K304" s="18"/>
      <c r="L304" s="18"/>
      <c r="M304" s="18"/>
      <c r="N304" s="18"/>
      <c r="O304" s="18"/>
      <c r="P304" s="18"/>
      <c r="Q304" s="1"/>
      <c r="S304" s="18"/>
      <c r="T304" s="18"/>
      <c r="U304" s="18"/>
      <c r="V304" s="18"/>
      <c r="W304" s="18"/>
      <c r="X304" s="18"/>
      <c r="Y304" s="18"/>
      <c r="Z304" s="18"/>
      <c r="AA304" s="18"/>
      <c r="AB304" s="8"/>
    </row>
    <row r="305" spans="1:28" ht="15.75" customHeight="1" x14ac:dyDescent="0.2">
      <c r="A305" s="18"/>
      <c r="B305" s="18"/>
      <c r="C305" s="193"/>
      <c r="D305" s="18"/>
      <c r="E305" s="18"/>
      <c r="F305" s="18"/>
      <c r="G305" s="18"/>
      <c r="H305" s="18"/>
      <c r="I305" s="18"/>
      <c r="J305" s="18"/>
      <c r="K305" s="18"/>
      <c r="L305" s="18"/>
      <c r="M305" s="18"/>
      <c r="N305" s="18"/>
      <c r="O305" s="18"/>
      <c r="P305" s="18"/>
      <c r="Q305" s="1"/>
      <c r="S305" s="18"/>
      <c r="T305" s="18"/>
      <c r="U305" s="18"/>
      <c r="V305" s="18"/>
      <c r="W305" s="18"/>
      <c r="X305" s="18"/>
      <c r="Y305" s="18"/>
      <c r="Z305" s="18"/>
      <c r="AA305" s="18"/>
      <c r="AB305" s="8"/>
    </row>
    <row r="306" spans="1:28" ht="15.75" customHeight="1" x14ac:dyDescent="0.2">
      <c r="A306" s="18"/>
      <c r="B306" s="18"/>
      <c r="C306" s="193"/>
      <c r="D306" s="18"/>
      <c r="E306" s="18"/>
      <c r="F306" s="18"/>
      <c r="G306" s="18"/>
      <c r="H306" s="18"/>
      <c r="I306" s="18"/>
      <c r="J306" s="18"/>
      <c r="K306" s="18"/>
      <c r="L306" s="18"/>
      <c r="M306" s="18"/>
      <c r="N306" s="18"/>
      <c r="O306" s="18"/>
      <c r="P306" s="18"/>
      <c r="Q306" s="1"/>
      <c r="S306" s="18"/>
      <c r="T306" s="18"/>
      <c r="U306" s="18"/>
      <c r="V306" s="18"/>
      <c r="W306" s="18"/>
      <c r="X306" s="18"/>
      <c r="Y306" s="18"/>
      <c r="Z306" s="18"/>
      <c r="AA306" s="18"/>
      <c r="AB306" s="8"/>
    </row>
    <row r="307" spans="1:28" ht="15.75" customHeight="1" x14ac:dyDescent="0.2">
      <c r="A307" s="18"/>
      <c r="B307" s="18"/>
      <c r="C307" s="193"/>
      <c r="D307" s="18"/>
      <c r="E307" s="18"/>
      <c r="F307" s="18"/>
      <c r="G307" s="18"/>
      <c r="H307" s="18"/>
      <c r="I307" s="18"/>
      <c r="J307" s="18"/>
      <c r="K307" s="18"/>
      <c r="L307" s="18"/>
      <c r="M307" s="18"/>
      <c r="N307" s="18"/>
      <c r="O307" s="18"/>
      <c r="P307" s="18"/>
      <c r="Q307" s="1"/>
      <c r="S307" s="18"/>
      <c r="T307" s="18"/>
      <c r="U307" s="18"/>
      <c r="V307" s="18"/>
      <c r="W307" s="18"/>
      <c r="X307" s="18"/>
      <c r="Y307" s="18"/>
      <c r="Z307" s="18"/>
      <c r="AA307" s="18"/>
      <c r="AB307" s="8"/>
    </row>
    <row r="308" spans="1:28" ht="15.75" customHeight="1" x14ac:dyDescent="0.2">
      <c r="A308" s="18"/>
      <c r="B308" s="18"/>
      <c r="C308" s="193"/>
      <c r="D308" s="18"/>
      <c r="E308" s="18"/>
      <c r="F308" s="18"/>
      <c r="G308" s="18"/>
      <c r="H308" s="18"/>
      <c r="I308" s="18"/>
      <c r="J308" s="18"/>
      <c r="K308" s="18"/>
      <c r="L308" s="18"/>
      <c r="M308" s="18"/>
      <c r="N308" s="18"/>
      <c r="O308" s="18"/>
      <c r="P308" s="18"/>
      <c r="Q308" s="1"/>
      <c r="S308" s="18"/>
      <c r="T308" s="18"/>
      <c r="U308" s="18"/>
      <c r="V308" s="18"/>
      <c r="W308" s="18"/>
      <c r="X308" s="18"/>
      <c r="Y308" s="18"/>
      <c r="Z308" s="18"/>
      <c r="AA308" s="18"/>
      <c r="AB308" s="8"/>
    </row>
    <row r="309" spans="1:28" ht="15.75" customHeight="1" x14ac:dyDescent="0.2">
      <c r="A309" s="18"/>
      <c r="B309" s="18"/>
      <c r="C309" s="193"/>
      <c r="D309" s="18"/>
      <c r="E309" s="18"/>
      <c r="F309" s="18"/>
      <c r="G309" s="18"/>
      <c r="H309" s="18"/>
      <c r="I309" s="18"/>
      <c r="J309" s="18"/>
      <c r="K309" s="18"/>
      <c r="L309" s="18"/>
      <c r="M309" s="18"/>
      <c r="N309" s="18"/>
      <c r="O309" s="18"/>
      <c r="P309" s="18"/>
      <c r="Q309" s="1"/>
      <c r="S309" s="18"/>
      <c r="T309" s="18"/>
      <c r="U309" s="18"/>
      <c r="V309" s="18"/>
      <c r="W309" s="18"/>
      <c r="X309" s="18"/>
      <c r="Y309" s="18"/>
      <c r="Z309" s="18"/>
      <c r="AA309" s="18"/>
      <c r="AB309" s="8"/>
    </row>
    <row r="310" spans="1:28" ht="15.75" customHeight="1" x14ac:dyDescent="0.2">
      <c r="A310" s="18"/>
      <c r="B310" s="18"/>
      <c r="C310" s="193"/>
      <c r="D310" s="18"/>
      <c r="E310" s="18"/>
      <c r="F310" s="18"/>
      <c r="G310" s="18"/>
      <c r="H310" s="18"/>
      <c r="I310" s="18"/>
      <c r="J310" s="18"/>
      <c r="K310" s="18"/>
      <c r="L310" s="18"/>
      <c r="M310" s="18"/>
      <c r="N310" s="18"/>
      <c r="O310" s="18"/>
      <c r="P310" s="18"/>
      <c r="Q310" s="1"/>
      <c r="S310" s="18"/>
      <c r="T310" s="18"/>
      <c r="U310" s="18"/>
      <c r="V310" s="18"/>
      <c r="W310" s="18"/>
      <c r="X310" s="18"/>
      <c r="Y310" s="18"/>
      <c r="Z310" s="18"/>
      <c r="AA310" s="18"/>
      <c r="AB310" s="8"/>
    </row>
    <row r="311" spans="1:28" ht="15.75" customHeight="1" x14ac:dyDescent="0.2">
      <c r="A311" s="18"/>
      <c r="B311" s="18"/>
      <c r="C311" s="193"/>
      <c r="D311" s="18"/>
      <c r="E311" s="18"/>
      <c r="F311" s="18"/>
      <c r="G311" s="18"/>
      <c r="H311" s="18"/>
      <c r="I311" s="18"/>
      <c r="J311" s="18"/>
      <c r="K311" s="18"/>
      <c r="L311" s="18"/>
      <c r="M311" s="18"/>
      <c r="N311" s="18"/>
      <c r="O311" s="18"/>
      <c r="P311" s="18"/>
      <c r="Q311" s="1"/>
      <c r="S311" s="18"/>
      <c r="T311" s="18"/>
      <c r="U311" s="18"/>
      <c r="V311" s="18"/>
      <c r="W311" s="18"/>
      <c r="X311" s="18"/>
      <c r="Y311" s="18"/>
      <c r="Z311" s="18"/>
      <c r="AA311" s="18"/>
      <c r="AB311" s="8"/>
    </row>
    <row r="312" spans="1:28" ht="15.75" customHeight="1" x14ac:dyDescent="0.2">
      <c r="A312" s="18"/>
      <c r="B312" s="18"/>
      <c r="C312" s="193"/>
      <c r="D312" s="18"/>
      <c r="E312" s="18"/>
      <c r="F312" s="18"/>
      <c r="G312" s="18"/>
      <c r="H312" s="18"/>
      <c r="I312" s="18"/>
      <c r="J312" s="18"/>
      <c r="K312" s="18"/>
      <c r="L312" s="18"/>
      <c r="M312" s="18"/>
      <c r="N312" s="18"/>
      <c r="O312" s="18"/>
      <c r="P312" s="18"/>
      <c r="Q312" s="1"/>
      <c r="S312" s="18"/>
      <c r="T312" s="18"/>
      <c r="U312" s="18"/>
      <c r="V312" s="18"/>
      <c r="W312" s="18"/>
      <c r="X312" s="18"/>
      <c r="Y312" s="18"/>
      <c r="Z312" s="18"/>
      <c r="AA312" s="18"/>
      <c r="AB312" s="8"/>
    </row>
    <row r="313" spans="1:28" ht="15.75" customHeight="1" x14ac:dyDescent="0.2">
      <c r="A313" s="18"/>
      <c r="B313" s="18"/>
      <c r="C313" s="193"/>
      <c r="D313" s="18"/>
      <c r="E313" s="18"/>
      <c r="F313" s="18"/>
      <c r="G313" s="18"/>
      <c r="H313" s="18"/>
      <c r="I313" s="18"/>
      <c r="J313" s="18"/>
      <c r="K313" s="18"/>
      <c r="L313" s="18"/>
      <c r="M313" s="18"/>
      <c r="N313" s="18"/>
      <c r="O313" s="18"/>
      <c r="P313" s="18"/>
      <c r="Q313" s="1"/>
      <c r="S313" s="18"/>
      <c r="T313" s="18"/>
      <c r="U313" s="18"/>
      <c r="V313" s="18"/>
      <c r="W313" s="18"/>
      <c r="X313" s="18"/>
      <c r="Y313" s="18"/>
      <c r="Z313" s="18"/>
      <c r="AA313" s="18"/>
      <c r="AB313" s="8"/>
    </row>
    <row r="314" spans="1:28" ht="15.75" customHeight="1" x14ac:dyDescent="0.2">
      <c r="A314" s="18"/>
      <c r="B314" s="18"/>
      <c r="C314" s="193"/>
      <c r="D314" s="18"/>
      <c r="E314" s="18"/>
      <c r="F314" s="18"/>
      <c r="G314" s="18"/>
      <c r="H314" s="18"/>
      <c r="I314" s="18"/>
      <c r="J314" s="18"/>
      <c r="K314" s="18"/>
      <c r="L314" s="18"/>
      <c r="M314" s="18"/>
      <c r="N314" s="18"/>
      <c r="O314" s="18"/>
      <c r="P314" s="18"/>
      <c r="Q314" s="1"/>
      <c r="S314" s="18"/>
      <c r="T314" s="18"/>
      <c r="U314" s="18"/>
      <c r="V314" s="18"/>
      <c r="W314" s="18"/>
      <c r="X314" s="18"/>
      <c r="Y314" s="18"/>
      <c r="Z314" s="18"/>
      <c r="AA314" s="18"/>
      <c r="AB314" s="8"/>
    </row>
    <row r="315" spans="1:28" ht="15.75" customHeight="1" x14ac:dyDescent="0.2">
      <c r="A315" s="18"/>
      <c r="B315" s="18"/>
      <c r="C315" s="193"/>
      <c r="D315" s="18"/>
      <c r="E315" s="18"/>
      <c r="F315" s="18"/>
      <c r="G315" s="18"/>
      <c r="H315" s="18"/>
      <c r="I315" s="18"/>
      <c r="J315" s="18"/>
      <c r="K315" s="18"/>
      <c r="L315" s="18"/>
      <c r="M315" s="18"/>
      <c r="N315" s="18"/>
      <c r="O315" s="18"/>
      <c r="P315" s="18"/>
      <c r="Q315" s="1"/>
      <c r="S315" s="18"/>
      <c r="T315" s="18"/>
      <c r="U315" s="18"/>
      <c r="V315" s="18"/>
      <c r="W315" s="18"/>
      <c r="X315" s="18"/>
      <c r="Y315" s="18"/>
      <c r="Z315" s="18"/>
      <c r="AA315" s="18"/>
      <c r="AB315" s="8"/>
    </row>
    <row r="316" spans="1:28" ht="15.75" customHeight="1" x14ac:dyDescent="0.2">
      <c r="A316" s="18"/>
      <c r="B316" s="18"/>
      <c r="C316" s="193"/>
      <c r="D316" s="18"/>
      <c r="E316" s="18"/>
      <c r="F316" s="18"/>
      <c r="G316" s="18"/>
      <c r="H316" s="18"/>
      <c r="I316" s="18"/>
      <c r="J316" s="18"/>
      <c r="K316" s="18"/>
      <c r="L316" s="18"/>
      <c r="M316" s="18"/>
      <c r="N316" s="18"/>
      <c r="O316" s="18"/>
      <c r="P316" s="18"/>
      <c r="Q316" s="1"/>
      <c r="S316" s="18"/>
      <c r="T316" s="18"/>
      <c r="U316" s="18"/>
      <c r="V316" s="18"/>
      <c r="W316" s="18"/>
      <c r="X316" s="18"/>
      <c r="Y316" s="18"/>
      <c r="Z316" s="18"/>
      <c r="AA316" s="18"/>
      <c r="AB316" s="8"/>
    </row>
    <row r="317" spans="1:28" ht="15.75" customHeight="1" x14ac:dyDescent="0.2">
      <c r="A317" s="18"/>
      <c r="B317" s="18"/>
      <c r="C317" s="193"/>
      <c r="D317" s="18"/>
      <c r="E317" s="18"/>
      <c r="F317" s="18"/>
      <c r="G317" s="18"/>
      <c r="H317" s="18"/>
      <c r="I317" s="18"/>
      <c r="J317" s="18"/>
      <c r="K317" s="18"/>
      <c r="L317" s="18"/>
      <c r="M317" s="18"/>
      <c r="N317" s="18"/>
      <c r="O317" s="18"/>
      <c r="P317" s="18"/>
      <c r="Q317" s="1"/>
      <c r="S317" s="18"/>
      <c r="T317" s="18"/>
      <c r="U317" s="18"/>
      <c r="V317" s="18"/>
      <c r="W317" s="18"/>
      <c r="X317" s="18"/>
      <c r="Y317" s="18"/>
      <c r="Z317" s="18"/>
      <c r="AA317" s="18"/>
      <c r="AB317" s="8"/>
    </row>
    <row r="318" spans="1:28" ht="15.75" customHeight="1" x14ac:dyDescent="0.2">
      <c r="A318" s="18"/>
      <c r="B318" s="18"/>
      <c r="C318" s="193"/>
      <c r="D318" s="18"/>
      <c r="E318" s="18"/>
      <c r="F318" s="18"/>
      <c r="G318" s="18"/>
      <c r="H318" s="18"/>
      <c r="I318" s="18"/>
      <c r="J318" s="18"/>
      <c r="K318" s="18"/>
      <c r="L318" s="18"/>
      <c r="M318" s="18"/>
      <c r="N318" s="18"/>
      <c r="O318" s="18"/>
      <c r="P318" s="18"/>
      <c r="Q318" s="1"/>
      <c r="S318" s="18"/>
      <c r="T318" s="18"/>
      <c r="U318" s="18"/>
      <c r="V318" s="18"/>
      <c r="W318" s="18"/>
      <c r="X318" s="18"/>
      <c r="Y318" s="18"/>
      <c r="Z318" s="18"/>
      <c r="AA318" s="18"/>
      <c r="AB318" s="8"/>
    </row>
    <row r="319" spans="1:28" ht="15.75" customHeight="1" x14ac:dyDescent="0.2">
      <c r="A319" s="18"/>
      <c r="B319" s="18"/>
      <c r="C319" s="193"/>
      <c r="D319" s="18"/>
      <c r="E319" s="18"/>
      <c r="F319" s="18"/>
      <c r="G319" s="18"/>
      <c r="H319" s="18"/>
      <c r="I319" s="18"/>
      <c r="J319" s="18"/>
      <c r="K319" s="18"/>
      <c r="L319" s="18"/>
      <c r="M319" s="18"/>
      <c r="N319" s="18"/>
      <c r="O319" s="18"/>
      <c r="P319" s="18"/>
      <c r="Q319" s="1"/>
      <c r="S319" s="18"/>
      <c r="T319" s="18"/>
      <c r="U319" s="18"/>
      <c r="V319" s="18"/>
      <c r="W319" s="18"/>
      <c r="X319" s="18"/>
      <c r="Y319" s="18"/>
      <c r="Z319" s="18"/>
      <c r="AA319" s="18"/>
      <c r="AB319" s="8"/>
    </row>
    <row r="320" spans="1:28" ht="15.75" customHeight="1" x14ac:dyDescent="0.2">
      <c r="A320" s="18"/>
      <c r="B320" s="18"/>
      <c r="C320" s="193"/>
      <c r="D320" s="18"/>
      <c r="E320" s="18"/>
      <c r="F320" s="18"/>
      <c r="G320" s="18"/>
      <c r="H320" s="18"/>
      <c r="I320" s="18"/>
      <c r="J320" s="18"/>
      <c r="K320" s="18"/>
      <c r="L320" s="18"/>
      <c r="M320" s="18"/>
      <c r="N320" s="18"/>
      <c r="O320" s="18"/>
      <c r="P320" s="18"/>
      <c r="Q320" s="1"/>
      <c r="S320" s="18"/>
      <c r="T320" s="18"/>
      <c r="U320" s="18"/>
      <c r="V320" s="18"/>
      <c r="W320" s="18"/>
      <c r="X320" s="18"/>
      <c r="Y320" s="18"/>
      <c r="Z320" s="18"/>
      <c r="AA320" s="18"/>
      <c r="AB320" s="8"/>
    </row>
    <row r="321" spans="1:28" ht="15.75" customHeight="1" x14ac:dyDescent="0.2">
      <c r="A321" s="18"/>
      <c r="B321" s="18"/>
      <c r="C321" s="193"/>
      <c r="D321" s="18"/>
      <c r="E321" s="18"/>
      <c r="F321" s="18"/>
      <c r="G321" s="18"/>
      <c r="H321" s="18"/>
      <c r="I321" s="18"/>
      <c r="J321" s="18"/>
      <c r="K321" s="18"/>
      <c r="L321" s="18"/>
      <c r="M321" s="18"/>
      <c r="N321" s="18"/>
      <c r="O321" s="18"/>
      <c r="P321" s="18"/>
      <c r="Q321" s="1"/>
      <c r="S321" s="18"/>
      <c r="T321" s="18"/>
      <c r="U321" s="18"/>
      <c r="V321" s="18"/>
      <c r="W321" s="18"/>
      <c r="X321" s="18"/>
      <c r="Y321" s="18"/>
      <c r="Z321" s="18"/>
      <c r="AA321" s="18"/>
      <c r="AB321" s="8"/>
    </row>
    <row r="322" spans="1:28" ht="15.75" customHeight="1" x14ac:dyDescent="0.2">
      <c r="A322" s="18"/>
      <c r="B322" s="18"/>
      <c r="C322" s="193"/>
      <c r="D322" s="18"/>
      <c r="E322" s="18"/>
      <c r="F322" s="18"/>
      <c r="G322" s="18"/>
      <c r="H322" s="18"/>
      <c r="I322" s="18"/>
      <c r="J322" s="18"/>
      <c r="K322" s="18"/>
      <c r="L322" s="18"/>
      <c r="M322" s="18"/>
      <c r="N322" s="18"/>
      <c r="O322" s="18"/>
      <c r="P322" s="18"/>
      <c r="Q322" s="1"/>
      <c r="S322" s="18"/>
      <c r="T322" s="18"/>
      <c r="U322" s="18"/>
      <c r="V322" s="18"/>
      <c r="W322" s="18"/>
      <c r="X322" s="18"/>
      <c r="Y322" s="18"/>
      <c r="Z322" s="18"/>
      <c r="AA322" s="18"/>
      <c r="AB322" s="8"/>
    </row>
    <row r="323" spans="1:28" ht="15.75" customHeight="1" x14ac:dyDescent="0.2">
      <c r="A323" s="18"/>
      <c r="B323" s="18"/>
      <c r="C323" s="193"/>
      <c r="D323" s="18"/>
      <c r="E323" s="18"/>
      <c r="F323" s="18"/>
      <c r="G323" s="18"/>
      <c r="H323" s="18"/>
      <c r="I323" s="18"/>
      <c r="J323" s="18"/>
      <c r="K323" s="18"/>
      <c r="L323" s="18"/>
      <c r="M323" s="18"/>
      <c r="N323" s="18"/>
      <c r="O323" s="18"/>
      <c r="P323" s="18"/>
      <c r="Q323" s="1"/>
      <c r="S323" s="18"/>
      <c r="T323" s="18"/>
      <c r="U323" s="18"/>
      <c r="V323" s="18"/>
      <c r="W323" s="18"/>
      <c r="X323" s="18"/>
      <c r="Y323" s="18"/>
      <c r="Z323" s="18"/>
      <c r="AA323" s="18"/>
      <c r="AB323" s="8"/>
    </row>
    <row r="324" spans="1:28" ht="15.75" customHeight="1" x14ac:dyDescent="0.2">
      <c r="A324" s="18"/>
      <c r="B324" s="18"/>
      <c r="C324" s="193"/>
      <c r="D324" s="18"/>
      <c r="E324" s="18"/>
      <c r="F324" s="18"/>
      <c r="G324" s="18"/>
      <c r="H324" s="18"/>
      <c r="I324" s="18"/>
      <c r="J324" s="18"/>
      <c r="K324" s="18"/>
      <c r="L324" s="18"/>
      <c r="M324" s="18"/>
      <c r="N324" s="18"/>
      <c r="O324" s="18"/>
      <c r="P324" s="18"/>
      <c r="Q324" s="1"/>
      <c r="S324" s="18"/>
      <c r="T324" s="18"/>
      <c r="U324" s="18"/>
      <c r="V324" s="18"/>
      <c r="W324" s="18"/>
      <c r="X324" s="18"/>
      <c r="Y324" s="18"/>
      <c r="Z324" s="18"/>
      <c r="AA324" s="18"/>
      <c r="AB324" s="8"/>
    </row>
    <row r="325" spans="1:28" ht="15.75" customHeight="1" x14ac:dyDescent="0.2">
      <c r="A325" s="18"/>
      <c r="B325" s="18"/>
      <c r="C325" s="193"/>
      <c r="D325" s="18"/>
      <c r="E325" s="18"/>
      <c r="F325" s="18"/>
      <c r="G325" s="18"/>
      <c r="H325" s="18"/>
      <c r="I325" s="18"/>
      <c r="J325" s="18"/>
      <c r="K325" s="18"/>
      <c r="L325" s="18"/>
      <c r="M325" s="18"/>
      <c r="N325" s="18"/>
      <c r="O325" s="18"/>
      <c r="P325" s="18"/>
      <c r="Q325" s="1"/>
      <c r="S325" s="18"/>
      <c r="T325" s="18"/>
      <c r="U325" s="18"/>
      <c r="V325" s="18"/>
      <c r="W325" s="18"/>
      <c r="X325" s="18"/>
      <c r="Y325" s="18"/>
      <c r="Z325" s="18"/>
      <c r="AA325" s="18"/>
      <c r="AB325" s="8"/>
    </row>
    <row r="326" spans="1:28" ht="15.75" customHeight="1" x14ac:dyDescent="0.2">
      <c r="A326" s="18"/>
      <c r="B326" s="18"/>
      <c r="C326" s="193"/>
      <c r="D326" s="18"/>
      <c r="E326" s="18"/>
      <c r="F326" s="18"/>
      <c r="G326" s="18"/>
      <c r="H326" s="18"/>
      <c r="I326" s="18"/>
      <c r="J326" s="18"/>
      <c r="K326" s="18"/>
      <c r="L326" s="18"/>
      <c r="M326" s="18"/>
      <c r="N326" s="18"/>
      <c r="O326" s="18"/>
      <c r="P326" s="18"/>
      <c r="Q326" s="1"/>
      <c r="S326" s="18"/>
      <c r="T326" s="18"/>
      <c r="U326" s="18"/>
      <c r="V326" s="18"/>
      <c r="W326" s="18"/>
      <c r="X326" s="18"/>
      <c r="Y326" s="18"/>
      <c r="Z326" s="18"/>
      <c r="AA326" s="18"/>
      <c r="AB326" s="8"/>
    </row>
    <row r="327" spans="1:28" ht="15.75" customHeight="1" x14ac:dyDescent="0.2">
      <c r="A327" s="18"/>
      <c r="B327" s="18"/>
      <c r="C327" s="193"/>
      <c r="D327" s="18"/>
      <c r="E327" s="18"/>
      <c r="F327" s="18"/>
      <c r="G327" s="18"/>
      <c r="H327" s="18"/>
      <c r="I327" s="18"/>
      <c r="J327" s="18"/>
      <c r="K327" s="18"/>
      <c r="L327" s="18"/>
      <c r="M327" s="18"/>
      <c r="N327" s="18"/>
      <c r="O327" s="18"/>
      <c r="P327" s="18"/>
      <c r="Q327" s="1"/>
      <c r="S327" s="18"/>
      <c r="T327" s="18"/>
      <c r="U327" s="18"/>
      <c r="V327" s="18"/>
      <c r="W327" s="18"/>
      <c r="X327" s="18"/>
      <c r="Y327" s="18"/>
      <c r="Z327" s="18"/>
      <c r="AA327" s="18"/>
      <c r="AB327" s="8"/>
    </row>
    <row r="328" spans="1:28" ht="15.75" customHeight="1" x14ac:dyDescent="0.2">
      <c r="A328" s="18"/>
      <c r="B328" s="18"/>
      <c r="C328" s="193"/>
      <c r="D328" s="18"/>
      <c r="E328" s="18"/>
      <c r="F328" s="18"/>
      <c r="G328" s="18"/>
      <c r="H328" s="18"/>
      <c r="I328" s="18"/>
      <c r="J328" s="18"/>
      <c r="K328" s="18"/>
      <c r="L328" s="18"/>
      <c r="M328" s="18"/>
      <c r="N328" s="18"/>
      <c r="O328" s="18"/>
      <c r="P328" s="18"/>
      <c r="Q328" s="1"/>
      <c r="S328" s="18"/>
      <c r="T328" s="18"/>
      <c r="U328" s="18"/>
      <c r="V328" s="18"/>
      <c r="W328" s="18"/>
      <c r="X328" s="18"/>
      <c r="Y328" s="18"/>
      <c r="Z328" s="18"/>
      <c r="AA328" s="18"/>
      <c r="AB328" s="8"/>
    </row>
    <row r="329" spans="1:28" ht="15.75" customHeight="1" x14ac:dyDescent="0.2">
      <c r="A329" s="18"/>
      <c r="B329" s="18"/>
      <c r="C329" s="193"/>
      <c r="D329" s="18"/>
      <c r="E329" s="18"/>
      <c r="F329" s="18"/>
      <c r="G329" s="18"/>
      <c r="H329" s="18"/>
      <c r="I329" s="18"/>
      <c r="J329" s="18"/>
      <c r="K329" s="18"/>
      <c r="L329" s="18"/>
      <c r="M329" s="18"/>
      <c r="N329" s="18"/>
      <c r="O329" s="18"/>
      <c r="P329" s="18"/>
      <c r="Q329" s="1"/>
      <c r="S329" s="18"/>
      <c r="T329" s="18"/>
      <c r="U329" s="18"/>
      <c r="V329" s="18"/>
      <c r="W329" s="18"/>
      <c r="X329" s="18"/>
      <c r="Y329" s="18"/>
      <c r="Z329" s="18"/>
      <c r="AA329" s="18"/>
      <c r="AB329" s="8"/>
    </row>
    <row r="330" spans="1:28" ht="15.75" customHeight="1" x14ac:dyDescent="0.2">
      <c r="A330" s="18"/>
      <c r="B330" s="18"/>
      <c r="C330" s="193"/>
      <c r="D330" s="18"/>
      <c r="E330" s="18"/>
      <c r="F330" s="18"/>
      <c r="G330" s="18"/>
      <c r="H330" s="18"/>
      <c r="I330" s="18"/>
      <c r="J330" s="18"/>
      <c r="K330" s="18"/>
      <c r="L330" s="18"/>
      <c r="M330" s="18"/>
      <c r="N330" s="18"/>
      <c r="O330" s="18"/>
      <c r="P330" s="18"/>
      <c r="Q330" s="1"/>
      <c r="S330" s="18"/>
      <c r="T330" s="18"/>
      <c r="U330" s="18"/>
      <c r="V330" s="18"/>
      <c r="W330" s="18"/>
      <c r="X330" s="18"/>
      <c r="Y330" s="18"/>
      <c r="Z330" s="18"/>
      <c r="AA330" s="18"/>
      <c r="AB330" s="8"/>
    </row>
    <row r="331" spans="1:28" ht="15.75" customHeight="1" x14ac:dyDescent="0.2">
      <c r="A331" s="18"/>
      <c r="B331" s="18"/>
      <c r="C331" s="193"/>
      <c r="D331" s="18"/>
      <c r="E331" s="18"/>
      <c r="F331" s="18"/>
      <c r="G331" s="18"/>
      <c r="H331" s="18"/>
      <c r="I331" s="18"/>
      <c r="J331" s="18"/>
      <c r="K331" s="18"/>
      <c r="L331" s="18"/>
      <c r="M331" s="18"/>
      <c r="N331" s="18"/>
      <c r="O331" s="18"/>
      <c r="P331" s="18"/>
      <c r="Q331" s="1"/>
      <c r="S331" s="18"/>
      <c r="T331" s="18"/>
      <c r="U331" s="18"/>
      <c r="V331" s="18"/>
      <c r="W331" s="18"/>
      <c r="X331" s="18"/>
      <c r="Y331" s="18"/>
      <c r="Z331" s="18"/>
      <c r="AA331" s="18"/>
      <c r="AB331" s="8"/>
    </row>
    <row r="332" spans="1:28" ht="15.75" customHeight="1" x14ac:dyDescent="0.2">
      <c r="A332" s="18"/>
      <c r="B332" s="18"/>
      <c r="C332" s="193"/>
      <c r="D332" s="18"/>
      <c r="E332" s="18"/>
      <c r="F332" s="18"/>
      <c r="G332" s="18"/>
      <c r="H332" s="18"/>
      <c r="I332" s="18"/>
      <c r="J332" s="18"/>
      <c r="K332" s="18"/>
      <c r="L332" s="18"/>
      <c r="M332" s="18"/>
      <c r="N332" s="18"/>
      <c r="O332" s="18"/>
      <c r="P332" s="18"/>
      <c r="Q332" s="1"/>
      <c r="S332" s="18"/>
      <c r="T332" s="18"/>
      <c r="U332" s="18"/>
      <c r="V332" s="18"/>
      <c r="W332" s="18"/>
      <c r="X332" s="18"/>
      <c r="Y332" s="18"/>
      <c r="Z332" s="18"/>
      <c r="AA332" s="18"/>
      <c r="AB332" s="8"/>
    </row>
    <row r="333" spans="1:28" ht="15.75" customHeight="1" x14ac:dyDescent="0.2">
      <c r="A333" s="18"/>
      <c r="B333" s="18"/>
      <c r="C333" s="193"/>
      <c r="D333" s="18"/>
      <c r="E333" s="18"/>
      <c r="F333" s="18"/>
      <c r="G333" s="18"/>
      <c r="H333" s="18"/>
      <c r="I333" s="18"/>
      <c r="J333" s="18"/>
      <c r="K333" s="18"/>
      <c r="L333" s="18"/>
      <c r="M333" s="18"/>
      <c r="N333" s="18"/>
      <c r="O333" s="18"/>
      <c r="P333" s="18"/>
      <c r="Q333" s="1"/>
      <c r="S333" s="18"/>
      <c r="T333" s="18"/>
      <c r="U333" s="18"/>
      <c r="V333" s="18"/>
      <c r="W333" s="18"/>
      <c r="X333" s="18"/>
      <c r="Y333" s="18"/>
      <c r="Z333" s="18"/>
      <c r="AA333" s="18"/>
      <c r="AB333" s="8"/>
    </row>
    <row r="334" spans="1:28" ht="15.75" customHeight="1" x14ac:dyDescent="0.2">
      <c r="A334" s="18"/>
      <c r="B334" s="18"/>
      <c r="C334" s="193"/>
      <c r="D334" s="18"/>
      <c r="E334" s="18"/>
      <c r="F334" s="18"/>
      <c r="G334" s="18"/>
      <c r="H334" s="18"/>
      <c r="I334" s="18"/>
      <c r="J334" s="18"/>
      <c r="K334" s="18"/>
      <c r="L334" s="18"/>
      <c r="M334" s="18"/>
      <c r="N334" s="18"/>
      <c r="O334" s="18"/>
      <c r="P334" s="18"/>
      <c r="Q334" s="1"/>
      <c r="S334" s="18"/>
      <c r="T334" s="18"/>
      <c r="U334" s="18"/>
      <c r="V334" s="18"/>
      <c r="W334" s="18"/>
      <c r="X334" s="18"/>
      <c r="Y334" s="18"/>
      <c r="Z334" s="18"/>
      <c r="AA334" s="18"/>
      <c r="AB334" s="8"/>
    </row>
    <row r="335" spans="1:28" ht="15.75" customHeight="1" x14ac:dyDescent="0.2">
      <c r="A335" s="18"/>
      <c r="B335" s="18"/>
      <c r="C335" s="193"/>
      <c r="D335" s="18"/>
      <c r="E335" s="18"/>
      <c r="F335" s="18"/>
      <c r="G335" s="18"/>
      <c r="H335" s="18"/>
      <c r="I335" s="18"/>
      <c r="J335" s="18"/>
      <c r="K335" s="18"/>
      <c r="L335" s="18"/>
      <c r="M335" s="18"/>
      <c r="N335" s="18"/>
      <c r="O335" s="18"/>
      <c r="P335" s="18"/>
      <c r="Q335" s="1"/>
      <c r="S335" s="18"/>
      <c r="T335" s="18"/>
      <c r="U335" s="18"/>
      <c r="V335" s="18"/>
      <c r="W335" s="18"/>
      <c r="X335" s="18"/>
      <c r="Y335" s="18"/>
      <c r="Z335" s="18"/>
      <c r="AA335" s="18"/>
      <c r="AB335" s="8"/>
    </row>
    <row r="336" spans="1:28" ht="15.75" customHeight="1" x14ac:dyDescent="0.2">
      <c r="A336" s="18"/>
      <c r="B336" s="18"/>
      <c r="C336" s="193"/>
      <c r="D336" s="18"/>
      <c r="E336" s="18"/>
      <c r="F336" s="18"/>
      <c r="G336" s="18"/>
      <c r="H336" s="18"/>
      <c r="I336" s="18"/>
      <c r="J336" s="18"/>
      <c r="K336" s="18"/>
      <c r="L336" s="18"/>
      <c r="M336" s="18"/>
      <c r="N336" s="18"/>
      <c r="O336" s="18"/>
      <c r="P336" s="18"/>
      <c r="Q336" s="1"/>
      <c r="S336" s="18"/>
      <c r="T336" s="18"/>
      <c r="U336" s="18"/>
      <c r="V336" s="18"/>
      <c r="W336" s="18"/>
      <c r="X336" s="18"/>
      <c r="Y336" s="18"/>
      <c r="Z336" s="18"/>
      <c r="AA336" s="18"/>
      <c r="AB336" s="8"/>
    </row>
    <row r="337" spans="1:28" ht="15.75" customHeight="1" x14ac:dyDescent="0.2">
      <c r="A337" s="18"/>
      <c r="B337" s="18"/>
      <c r="C337" s="193"/>
      <c r="D337" s="18"/>
      <c r="E337" s="18"/>
      <c r="F337" s="18"/>
      <c r="G337" s="18"/>
      <c r="H337" s="18"/>
      <c r="I337" s="18"/>
      <c r="J337" s="18"/>
      <c r="K337" s="18"/>
      <c r="L337" s="18"/>
      <c r="M337" s="18"/>
      <c r="N337" s="18"/>
      <c r="O337" s="18"/>
      <c r="P337" s="18"/>
      <c r="Q337" s="1"/>
      <c r="S337" s="18"/>
      <c r="T337" s="18"/>
      <c r="U337" s="18"/>
      <c r="V337" s="18"/>
      <c r="W337" s="18"/>
      <c r="X337" s="18"/>
      <c r="Y337" s="18"/>
      <c r="Z337" s="18"/>
      <c r="AA337" s="18"/>
      <c r="AB337" s="8"/>
    </row>
    <row r="338" spans="1:28" ht="15.75" customHeight="1" x14ac:dyDescent="0.2">
      <c r="A338" s="18"/>
      <c r="B338" s="18"/>
      <c r="C338" s="193"/>
      <c r="D338" s="18"/>
      <c r="E338" s="18"/>
      <c r="F338" s="18"/>
      <c r="G338" s="18"/>
      <c r="H338" s="18"/>
      <c r="I338" s="18"/>
      <c r="J338" s="18"/>
      <c r="K338" s="18"/>
      <c r="L338" s="18"/>
      <c r="M338" s="18"/>
      <c r="N338" s="18"/>
      <c r="O338" s="18"/>
      <c r="P338" s="18"/>
      <c r="Q338" s="1"/>
      <c r="S338" s="18"/>
      <c r="T338" s="18"/>
      <c r="U338" s="18"/>
      <c r="V338" s="18"/>
      <c r="W338" s="18"/>
      <c r="X338" s="18"/>
      <c r="Y338" s="18"/>
      <c r="Z338" s="18"/>
      <c r="AA338" s="18"/>
      <c r="AB338" s="8"/>
    </row>
    <row r="339" spans="1:28" ht="15.75" customHeight="1" x14ac:dyDescent="0.2">
      <c r="A339" s="18"/>
      <c r="B339" s="18"/>
      <c r="C339" s="193"/>
      <c r="D339" s="18"/>
      <c r="E339" s="18"/>
      <c r="F339" s="18"/>
      <c r="G339" s="18"/>
      <c r="H339" s="18"/>
      <c r="I339" s="18"/>
      <c r="J339" s="18"/>
      <c r="K339" s="18"/>
      <c r="L339" s="18"/>
      <c r="M339" s="18"/>
      <c r="N339" s="18"/>
      <c r="O339" s="18"/>
      <c r="P339" s="18"/>
      <c r="Q339" s="1"/>
      <c r="S339" s="18"/>
      <c r="T339" s="18"/>
      <c r="U339" s="18"/>
      <c r="V339" s="18"/>
      <c r="W339" s="18"/>
      <c r="X339" s="18"/>
      <c r="Y339" s="18"/>
      <c r="Z339" s="18"/>
      <c r="AA339" s="18"/>
      <c r="AB339" s="8"/>
    </row>
    <row r="340" spans="1:28" ht="15.75" customHeight="1" x14ac:dyDescent="0.2">
      <c r="A340" s="18"/>
      <c r="B340" s="18"/>
      <c r="C340" s="193"/>
      <c r="D340" s="18"/>
      <c r="E340" s="18"/>
      <c r="F340" s="18"/>
      <c r="G340" s="18"/>
      <c r="H340" s="18"/>
      <c r="I340" s="18"/>
      <c r="J340" s="18"/>
      <c r="K340" s="18"/>
      <c r="L340" s="18"/>
      <c r="M340" s="18"/>
      <c r="N340" s="18"/>
      <c r="O340" s="18"/>
      <c r="P340" s="18"/>
      <c r="Q340" s="1"/>
      <c r="S340" s="18"/>
      <c r="T340" s="18"/>
      <c r="U340" s="18"/>
      <c r="V340" s="18"/>
      <c r="W340" s="18"/>
      <c r="X340" s="18"/>
      <c r="Y340" s="18"/>
      <c r="Z340" s="18"/>
      <c r="AA340" s="18"/>
      <c r="AB340" s="8"/>
    </row>
    <row r="341" spans="1:28" ht="15.75" customHeight="1" x14ac:dyDescent="0.2">
      <c r="A341" s="18"/>
      <c r="B341" s="18"/>
      <c r="C341" s="193"/>
      <c r="D341" s="18"/>
      <c r="E341" s="18"/>
      <c r="F341" s="18"/>
      <c r="G341" s="18"/>
      <c r="H341" s="18"/>
      <c r="I341" s="18"/>
      <c r="J341" s="18"/>
      <c r="K341" s="18"/>
      <c r="L341" s="18"/>
      <c r="M341" s="18"/>
      <c r="N341" s="18"/>
      <c r="O341" s="18"/>
      <c r="P341" s="18"/>
      <c r="Q341" s="1"/>
      <c r="S341" s="18"/>
      <c r="T341" s="18"/>
      <c r="U341" s="18"/>
      <c r="V341" s="18"/>
      <c r="W341" s="18"/>
      <c r="X341" s="18"/>
      <c r="Y341" s="18"/>
      <c r="Z341" s="18"/>
      <c r="AA341" s="18"/>
      <c r="AB341" s="8"/>
    </row>
    <row r="342" spans="1:28" ht="15.75" customHeight="1" x14ac:dyDescent="0.2">
      <c r="A342" s="18"/>
      <c r="B342" s="18"/>
      <c r="C342" s="193"/>
      <c r="D342" s="18"/>
      <c r="E342" s="18"/>
      <c r="F342" s="18"/>
      <c r="G342" s="18"/>
      <c r="H342" s="18"/>
      <c r="I342" s="18"/>
      <c r="J342" s="18"/>
      <c r="K342" s="18"/>
      <c r="L342" s="18"/>
      <c r="M342" s="18"/>
      <c r="N342" s="18"/>
      <c r="O342" s="18"/>
      <c r="P342" s="18"/>
      <c r="Q342" s="1"/>
      <c r="S342" s="18"/>
      <c r="T342" s="18"/>
      <c r="U342" s="18"/>
      <c r="V342" s="18"/>
      <c r="W342" s="18"/>
      <c r="X342" s="18"/>
      <c r="Y342" s="18"/>
      <c r="Z342" s="18"/>
      <c r="AA342" s="18"/>
      <c r="AB342" s="8"/>
    </row>
    <row r="343" spans="1:28" ht="15.75" customHeight="1" x14ac:dyDescent="0.2">
      <c r="A343" s="18"/>
      <c r="B343" s="18"/>
      <c r="C343" s="193"/>
      <c r="D343" s="18"/>
      <c r="E343" s="18"/>
      <c r="F343" s="18"/>
      <c r="G343" s="18"/>
      <c r="H343" s="18"/>
      <c r="I343" s="18"/>
      <c r="J343" s="18"/>
      <c r="K343" s="18"/>
      <c r="L343" s="18"/>
      <c r="M343" s="18"/>
      <c r="N343" s="18"/>
      <c r="O343" s="18"/>
      <c r="P343" s="18"/>
      <c r="Q343" s="1"/>
      <c r="S343" s="18"/>
      <c r="T343" s="18"/>
      <c r="U343" s="18"/>
      <c r="V343" s="18"/>
      <c r="W343" s="18"/>
      <c r="X343" s="18"/>
      <c r="Y343" s="18"/>
      <c r="Z343" s="18"/>
      <c r="AA343" s="18"/>
      <c r="AB343" s="8"/>
    </row>
    <row r="344" spans="1:28" ht="15.75" customHeight="1" x14ac:dyDescent="0.2">
      <c r="A344" s="18"/>
      <c r="B344" s="18"/>
      <c r="C344" s="193"/>
      <c r="D344" s="18"/>
      <c r="E344" s="18"/>
      <c r="F344" s="18"/>
      <c r="G344" s="18"/>
      <c r="H344" s="18"/>
      <c r="I344" s="18"/>
      <c r="J344" s="18"/>
      <c r="K344" s="18"/>
      <c r="L344" s="18"/>
      <c r="M344" s="18"/>
      <c r="N344" s="18"/>
      <c r="O344" s="18"/>
      <c r="P344" s="18"/>
      <c r="Q344" s="1"/>
      <c r="S344" s="18"/>
      <c r="T344" s="18"/>
      <c r="U344" s="18"/>
      <c r="V344" s="18"/>
      <c r="W344" s="18"/>
      <c r="X344" s="18"/>
      <c r="Y344" s="18"/>
      <c r="Z344" s="18"/>
      <c r="AA344" s="18"/>
      <c r="AB344" s="8"/>
    </row>
    <row r="345" spans="1:28" ht="15.75" customHeight="1" x14ac:dyDescent="0.2">
      <c r="A345" s="18"/>
      <c r="B345" s="18"/>
      <c r="C345" s="193"/>
      <c r="D345" s="18"/>
      <c r="E345" s="18"/>
      <c r="F345" s="18"/>
      <c r="G345" s="18"/>
      <c r="H345" s="18"/>
      <c r="I345" s="18"/>
      <c r="J345" s="18"/>
      <c r="K345" s="18"/>
      <c r="L345" s="18"/>
      <c r="M345" s="18"/>
      <c r="N345" s="18"/>
      <c r="O345" s="18"/>
      <c r="P345" s="18"/>
      <c r="Q345" s="1"/>
      <c r="S345" s="18"/>
      <c r="T345" s="18"/>
      <c r="U345" s="18"/>
      <c r="V345" s="18"/>
      <c r="W345" s="18"/>
      <c r="X345" s="18"/>
      <c r="Y345" s="18"/>
      <c r="Z345" s="18"/>
      <c r="AA345" s="18"/>
      <c r="AB345" s="8"/>
    </row>
    <row r="346" spans="1:28" ht="15.75" customHeight="1" x14ac:dyDescent="0.2">
      <c r="A346" s="18"/>
      <c r="B346" s="18"/>
      <c r="C346" s="193"/>
      <c r="D346" s="18"/>
      <c r="E346" s="18"/>
      <c r="F346" s="18"/>
      <c r="G346" s="18"/>
      <c r="H346" s="18"/>
      <c r="I346" s="18"/>
      <c r="J346" s="18"/>
      <c r="K346" s="18"/>
      <c r="L346" s="18"/>
      <c r="M346" s="18"/>
      <c r="N346" s="18"/>
      <c r="O346" s="18"/>
      <c r="P346" s="18"/>
      <c r="Q346" s="1"/>
      <c r="S346" s="18"/>
      <c r="T346" s="18"/>
      <c r="U346" s="18"/>
      <c r="V346" s="18"/>
      <c r="W346" s="18"/>
      <c r="X346" s="18"/>
      <c r="Y346" s="18"/>
      <c r="Z346" s="18"/>
      <c r="AA346" s="18"/>
      <c r="AB346" s="8"/>
    </row>
    <row r="347" spans="1:28" ht="15.75" customHeight="1" x14ac:dyDescent="0.2">
      <c r="A347" s="18"/>
      <c r="B347" s="18"/>
      <c r="C347" s="193"/>
      <c r="D347" s="18"/>
      <c r="E347" s="18"/>
      <c r="F347" s="18"/>
      <c r="G347" s="18"/>
      <c r="H347" s="18"/>
      <c r="I347" s="18"/>
      <c r="J347" s="18"/>
      <c r="K347" s="18"/>
      <c r="L347" s="18"/>
      <c r="M347" s="18"/>
      <c r="N347" s="18"/>
      <c r="O347" s="18"/>
      <c r="P347" s="18"/>
      <c r="Q347" s="1"/>
      <c r="S347" s="18"/>
      <c r="T347" s="18"/>
      <c r="U347" s="18"/>
      <c r="V347" s="18"/>
      <c r="W347" s="18"/>
      <c r="X347" s="18"/>
      <c r="Y347" s="18"/>
      <c r="Z347" s="18"/>
      <c r="AA347" s="18"/>
      <c r="AB347" s="8"/>
    </row>
    <row r="348" spans="1:28" ht="15.75" customHeight="1" x14ac:dyDescent="0.2">
      <c r="A348" s="18"/>
      <c r="B348" s="18"/>
      <c r="C348" s="193"/>
      <c r="D348" s="18"/>
      <c r="E348" s="18"/>
      <c r="F348" s="18"/>
      <c r="G348" s="18"/>
      <c r="H348" s="18"/>
      <c r="I348" s="18"/>
      <c r="J348" s="18"/>
      <c r="K348" s="18"/>
      <c r="L348" s="18"/>
      <c r="M348" s="18"/>
      <c r="N348" s="18"/>
      <c r="O348" s="18"/>
      <c r="P348" s="18"/>
      <c r="Q348" s="1"/>
      <c r="S348" s="18"/>
      <c r="T348" s="18"/>
      <c r="U348" s="18"/>
      <c r="V348" s="18"/>
      <c r="W348" s="18"/>
      <c r="X348" s="18"/>
      <c r="Y348" s="18"/>
      <c r="Z348" s="18"/>
      <c r="AA348" s="18"/>
      <c r="AB348" s="8"/>
    </row>
    <row r="349" spans="1:28" ht="15.75" customHeight="1" x14ac:dyDescent="0.2">
      <c r="A349" s="18"/>
      <c r="B349" s="18"/>
      <c r="C349" s="193"/>
      <c r="D349" s="18"/>
      <c r="E349" s="18"/>
      <c r="F349" s="18"/>
      <c r="G349" s="18"/>
      <c r="H349" s="18"/>
      <c r="I349" s="18"/>
      <c r="J349" s="18"/>
      <c r="K349" s="18"/>
      <c r="L349" s="18"/>
      <c r="M349" s="18"/>
      <c r="N349" s="18"/>
      <c r="O349" s="18"/>
      <c r="P349" s="18"/>
      <c r="Q349" s="1"/>
      <c r="S349" s="18"/>
      <c r="T349" s="18"/>
      <c r="U349" s="18"/>
      <c r="V349" s="18"/>
      <c r="W349" s="18"/>
      <c r="X349" s="18"/>
      <c r="Y349" s="18"/>
      <c r="Z349" s="18"/>
      <c r="AA349" s="18"/>
      <c r="AB349" s="8"/>
    </row>
    <row r="350" spans="1:28" ht="15.75" customHeight="1" x14ac:dyDescent="0.2">
      <c r="A350" s="18"/>
      <c r="B350" s="18"/>
      <c r="C350" s="193"/>
      <c r="D350" s="18"/>
      <c r="E350" s="18"/>
      <c r="F350" s="18"/>
      <c r="G350" s="18"/>
      <c r="H350" s="18"/>
      <c r="I350" s="18"/>
      <c r="J350" s="18"/>
      <c r="K350" s="18"/>
      <c r="L350" s="18"/>
      <c r="M350" s="18"/>
      <c r="N350" s="18"/>
      <c r="O350" s="18"/>
      <c r="P350" s="18"/>
      <c r="Q350" s="1"/>
      <c r="S350" s="18"/>
      <c r="T350" s="18"/>
      <c r="U350" s="18"/>
      <c r="V350" s="18"/>
      <c r="W350" s="18"/>
      <c r="X350" s="18"/>
      <c r="Y350" s="18"/>
      <c r="Z350" s="18"/>
      <c r="AA350" s="18"/>
      <c r="AB350" s="8"/>
    </row>
    <row r="351" spans="1:28" ht="15.75" customHeight="1" x14ac:dyDescent="0.2">
      <c r="A351" s="18"/>
      <c r="B351" s="18"/>
      <c r="C351" s="193"/>
      <c r="D351" s="18"/>
      <c r="E351" s="18"/>
      <c r="F351" s="18"/>
      <c r="G351" s="18"/>
      <c r="H351" s="18"/>
      <c r="I351" s="18"/>
      <c r="J351" s="18"/>
      <c r="K351" s="18"/>
      <c r="L351" s="18"/>
      <c r="M351" s="18"/>
      <c r="N351" s="18"/>
      <c r="O351" s="18"/>
      <c r="P351" s="18"/>
      <c r="Q351" s="1"/>
      <c r="S351" s="18"/>
      <c r="T351" s="18"/>
      <c r="U351" s="18"/>
      <c r="V351" s="18"/>
      <c r="W351" s="18"/>
      <c r="X351" s="18"/>
      <c r="Y351" s="18"/>
      <c r="Z351" s="18"/>
      <c r="AA351" s="18"/>
      <c r="AB351" s="8"/>
    </row>
    <row r="352" spans="1:28" ht="15.75" customHeight="1" x14ac:dyDescent="0.2">
      <c r="A352" s="18"/>
      <c r="B352" s="18"/>
      <c r="C352" s="193"/>
      <c r="D352" s="18"/>
      <c r="E352" s="18"/>
      <c r="F352" s="18"/>
      <c r="G352" s="18"/>
      <c r="H352" s="18"/>
      <c r="I352" s="18"/>
      <c r="J352" s="18"/>
      <c r="K352" s="18"/>
      <c r="L352" s="18"/>
      <c r="M352" s="18"/>
      <c r="N352" s="18"/>
      <c r="O352" s="18"/>
      <c r="P352" s="18"/>
      <c r="Q352" s="1"/>
      <c r="S352" s="18"/>
      <c r="T352" s="18"/>
      <c r="U352" s="18"/>
      <c r="V352" s="18"/>
      <c r="W352" s="18"/>
      <c r="X352" s="18"/>
      <c r="Y352" s="18"/>
      <c r="Z352" s="18"/>
      <c r="AA352" s="18"/>
      <c r="AB352" s="8"/>
    </row>
    <row r="353" spans="1:28" ht="15.75" customHeight="1" x14ac:dyDescent="0.2">
      <c r="A353" s="18"/>
      <c r="B353" s="18"/>
      <c r="C353" s="193"/>
      <c r="D353" s="18"/>
      <c r="E353" s="18"/>
      <c r="F353" s="18"/>
      <c r="G353" s="18"/>
      <c r="H353" s="18"/>
      <c r="I353" s="18"/>
      <c r="J353" s="18"/>
      <c r="K353" s="18"/>
      <c r="L353" s="18"/>
      <c r="M353" s="18"/>
      <c r="N353" s="18"/>
      <c r="O353" s="18"/>
      <c r="P353" s="18"/>
      <c r="Q353" s="1"/>
      <c r="S353" s="18"/>
      <c r="T353" s="18"/>
      <c r="U353" s="18"/>
      <c r="V353" s="18"/>
      <c r="W353" s="18"/>
      <c r="X353" s="18"/>
      <c r="Y353" s="18"/>
      <c r="Z353" s="18"/>
      <c r="AA353" s="18"/>
      <c r="AB353" s="8"/>
    </row>
    <row r="354" spans="1:28" ht="15.75" customHeight="1" x14ac:dyDescent="0.2">
      <c r="A354" s="18"/>
      <c r="B354" s="18"/>
      <c r="C354" s="193"/>
      <c r="D354" s="18"/>
      <c r="E354" s="18"/>
      <c r="F354" s="18"/>
      <c r="G354" s="18"/>
      <c r="H354" s="18"/>
      <c r="I354" s="18"/>
      <c r="J354" s="18"/>
      <c r="K354" s="18"/>
      <c r="L354" s="18"/>
      <c r="M354" s="18"/>
      <c r="N354" s="18"/>
      <c r="O354" s="18"/>
      <c r="P354" s="18"/>
      <c r="Q354" s="1"/>
      <c r="S354" s="18"/>
      <c r="T354" s="18"/>
      <c r="U354" s="18"/>
      <c r="V354" s="18"/>
      <c r="W354" s="18"/>
      <c r="X354" s="18"/>
      <c r="Y354" s="18"/>
      <c r="Z354" s="18"/>
      <c r="AA354" s="18"/>
      <c r="AB354" s="8"/>
    </row>
    <row r="355" spans="1:28" ht="15.75" customHeight="1" x14ac:dyDescent="0.2">
      <c r="A355" s="18"/>
      <c r="B355" s="18"/>
      <c r="C355" s="193"/>
      <c r="D355" s="18"/>
      <c r="E355" s="18"/>
      <c r="F355" s="18"/>
      <c r="G355" s="18"/>
      <c r="H355" s="18"/>
      <c r="I355" s="18"/>
      <c r="J355" s="18"/>
      <c r="K355" s="18"/>
      <c r="L355" s="18"/>
      <c r="M355" s="18"/>
      <c r="N355" s="18"/>
      <c r="O355" s="18"/>
      <c r="P355" s="18"/>
      <c r="Q355" s="1"/>
      <c r="S355" s="18"/>
      <c r="T355" s="18"/>
      <c r="U355" s="18"/>
      <c r="V355" s="18"/>
      <c r="W355" s="18"/>
      <c r="X355" s="18"/>
      <c r="Y355" s="18"/>
      <c r="Z355" s="18"/>
      <c r="AA355" s="18"/>
      <c r="AB355" s="8"/>
    </row>
    <row r="356" spans="1:28" ht="15.75" customHeight="1" x14ac:dyDescent="0.2">
      <c r="A356" s="18"/>
      <c r="B356" s="18"/>
      <c r="C356" s="193"/>
      <c r="D356" s="18"/>
      <c r="E356" s="18"/>
      <c r="F356" s="18"/>
      <c r="G356" s="18"/>
      <c r="H356" s="18"/>
      <c r="I356" s="18"/>
      <c r="J356" s="18"/>
      <c r="K356" s="18"/>
      <c r="L356" s="18"/>
      <c r="M356" s="18"/>
      <c r="N356" s="18"/>
      <c r="O356" s="18"/>
      <c r="P356" s="18"/>
      <c r="Q356" s="1"/>
      <c r="S356" s="18"/>
      <c r="T356" s="18"/>
      <c r="U356" s="18"/>
      <c r="V356" s="18"/>
      <c r="W356" s="18"/>
      <c r="X356" s="18"/>
      <c r="Y356" s="18"/>
      <c r="Z356" s="18"/>
      <c r="AA356" s="18"/>
      <c r="AB356" s="8"/>
    </row>
    <row r="357" spans="1:28" ht="15.75" customHeight="1" x14ac:dyDescent="0.2">
      <c r="A357" s="18"/>
      <c r="B357" s="18"/>
      <c r="C357" s="193"/>
      <c r="D357" s="18"/>
      <c r="E357" s="18"/>
      <c r="F357" s="18"/>
      <c r="G357" s="18"/>
      <c r="H357" s="18"/>
      <c r="I357" s="18"/>
      <c r="J357" s="18"/>
      <c r="K357" s="18"/>
      <c r="L357" s="18"/>
      <c r="M357" s="18"/>
      <c r="N357" s="18"/>
      <c r="O357" s="18"/>
      <c r="P357" s="18"/>
      <c r="Q357" s="1"/>
      <c r="S357" s="18"/>
      <c r="T357" s="18"/>
      <c r="U357" s="18"/>
      <c r="V357" s="18"/>
      <c r="W357" s="18"/>
      <c r="X357" s="18"/>
      <c r="Y357" s="18"/>
      <c r="Z357" s="18"/>
      <c r="AA357" s="18"/>
      <c r="AB357" s="8"/>
    </row>
    <row r="358" spans="1:28" ht="15.75" customHeight="1" x14ac:dyDescent="0.2">
      <c r="A358" s="18"/>
      <c r="B358" s="18"/>
      <c r="C358" s="193"/>
      <c r="D358" s="18"/>
      <c r="E358" s="18"/>
      <c r="F358" s="18"/>
      <c r="G358" s="18"/>
      <c r="H358" s="18"/>
      <c r="I358" s="18"/>
      <c r="J358" s="18"/>
      <c r="K358" s="18"/>
      <c r="L358" s="18"/>
      <c r="M358" s="18"/>
      <c r="N358" s="18"/>
      <c r="O358" s="18"/>
      <c r="P358" s="18"/>
      <c r="Q358" s="1"/>
      <c r="S358" s="18"/>
      <c r="T358" s="18"/>
      <c r="U358" s="18"/>
      <c r="V358" s="18"/>
      <c r="W358" s="18"/>
      <c r="X358" s="18"/>
      <c r="Y358" s="18"/>
      <c r="Z358" s="18"/>
      <c r="AA358" s="18"/>
      <c r="AB358" s="8"/>
    </row>
    <row r="359" spans="1:28" ht="15.75" customHeight="1" x14ac:dyDescent="0.2">
      <c r="A359" s="18"/>
      <c r="B359" s="18"/>
      <c r="C359" s="193"/>
      <c r="D359" s="18"/>
      <c r="E359" s="18"/>
      <c r="F359" s="18"/>
      <c r="G359" s="18"/>
      <c r="H359" s="18"/>
      <c r="I359" s="18"/>
      <c r="J359" s="18"/>
      <c r="K359" s="18"/>
      <c r="L359" s="18"/>
      <c r="M359" s="18"/>
      <c r="N359" s="18"/>
      <c r="O359" s="18"/>
      <c r="P359" s="18"/>
      <c r="Q359" s="1"/>
      <c r="S359" s="18"/>
      <c r="T359" s="18"/>
      <c r="U359" s="18"/>
      <c r="V359" s="18"/>
      <c r="W359" s="18"/>
      <c r="X359" s="18"/>
      <c r="Y359" s="18"/>
      <c r="Z359" s="18"/>
      <c r="AA359" s="18"/>
      <c r="AB359" s="8"/>
    </row>
    <row r="360" spans="1:28" ht="15.75" customHeight="1" x14ac:dyDescent="0.2">
      <c r="A360" s="18"/>
      <c r="B360" s="18"/>
      <c r="C360" s="193"/>
      <c r="D360" s="18"/>
      <c r="E360" s="18"/>
      <c r="F360" s="18"/>
      <c r="G360" s="18"/>
      <c r="H360" s="18"/>
      <c r="I360" s="18"/>
      <c r="J360" s="18"/>
      <c r="K360" s="18"/>
      <c r="L360" s="18"/>
      <c r="M360" s="18"/>
      <c r="N360" s="18"/>
      <c r="O360" s="18"/>
      <c r="P360" s="18"/>
      <c r="Q360" s="1"/>
      <c r="S360" s="18"/>
      <c r="T360" s="18"/>
      <c r="U360" s="18"/>
      <c r="V360" s="18"/>
      <c r="W360" s="18"/>
      <c r="X360" s="18"/>
      <c r="Y360" s="18"/>
      <c r="Z360" s="18"/>
      <c r="AA360" s="18"/>
      <c r="AB360" s="8"/>
    </row>
    <row r="361" spans="1:28" ht="15.75" customHeight="1" x14ac:dyDescent="0.2">
      <c r="A361" s="18"/>
      <c r="B361" s="18"/>
      <c r="C361" s="193"/>
      <c r="D361" s="18"/>
      <c r="E361" s="18"/>
      <c r="F361" s="18"/>
      <c r="G361" s="18"/>
      <c r="H361" s="18"/>
      <c r="I361" s="18"/>
      <c r="J361" s="18"/>
      <c r="K361" s="18"/>
      <c r="L361" s="18"/>
      <c r="M361" s="18"/>
      <c r="N361" s="18"/>
      <c r="O361" s="18"/>
      <c r="P361" s="18"/>
      <c r="Q361" s="1"/>
      <c r="S361" s="18"/>
      <c r="T361" s="18"/>
      <c r="U361" s="18"/>
      <c r="V361" s="18"/>
      <c r="W361" s="18"/>
      <c r="X361" s="18"/>
      <c r="Y361" s="18"/>
      <c r="Z361" s="18"/>
      <c r="AA361" s="18"/>
      <c r="AB361" s="8"/>
    </row>
    <row r="362" spans="1:28" ht="15.75" customHeight="1" x14ac:dyDescent="0.2">
      <c r="A362" s="18"/>
      <c r="B362" s="18"/>
      <c r="C362" s="193"/>
      <c r="D362" s="18"/>
      <c r="E362" s="18"/>
      <c r="F362" s="18"/>
      <c r="G362" s="18"/>
      <c r="H362" s="18"/>
      <c r="I362" s="18"/>
      <c r="J362" s="18"/>
      <c r="K362" s="18"/>
      <c r="L362" s="18"/>
      <c r="M362" s="18"/>
      <c r="N362" s="18"/>
      <c r="O362" s="18"/>
      <c r="P362" s="18"/>
      <c r="Q362" s="1"/>
      <c r="S362" s="18"/>
      <c r="T362" s="18"/>
      <c r="U362" s="18"/>
      <c r="V362" s="18"/>
      <c r="W362" s="18"/>
      <c r="X362" s="18"/>
      <c r="Y362" s="18"/>
      <c r="Z362" s="18"/>
      <c r="AA362" s="18"/>
      <c r="AB362" s="8"/>
    </row>
    <row r="363" spans="1:28" ht="15.75" customHeight="1" x14ac:dyDescent="0.2">
      <c r="A363" s="18"/>
      <c r="B363" s="18"/>
      <c r="C363" s="193"/>
      <c r="D363" s="18"/>
      <c r="E363" s="18"/>
      <c r="F363" s="18"/>
      <c r="G363" s="18"/>
      <c r="H363" s="18"/>
      <c r="I363" s="18"/>
      <c r="J363" s="18"/>
      <c r="K363" s="18"/>
      <c r="L363" s="18"/>
      <c r="M363" s="18"/>
      <c r="N363" s="18"/>
      <c r="O363" s="18"/>
      <c r="P363" s="18"/>
      <c r="Q363" s="1"/>
      <c r="S363" s="18"/>
      <c r="T363" s="18"/>
      <c r="U363" s="18"/>
      <c r="V363" s="18"/>
      <c r="W363" s="18"/>
      <c r="X363" s="18"/>
      <c r="Y363" s="18"/>
      <c r="Z363" s="18"/>
      <c r="AA363" s="18"/>
      <c r="AB363" s="8"/>
    </row>
    <row r="364" spans="1:28" ht="15.75" customHeight="1" x14ac:dyDescent="0.2">
      <c r="A364" s="18"/>
      <c r="B364" s="18"/>
      <c r="C364" s="193"/>
      <c r="D364" s="18"/>
      <c r="E364" s="18"/>
      <c r="F364" s="18"/>
      <c r="G364" s="18"/>
      <c r="H364" s="18"/>
      <c r="I364" s="18"/>
      <c r="J364" s="18"/>
      <c r="K364" s="18"/>
      <c r="L364" s="18"/>
      <c r="M364" s="18"/>
      <c r="N364" s="18"/>
      <c r="O364" s="18"/>
      <c r="P364" s="18"/>
      <c r="Q364" s="1"/>
      <c r="S364" s="18"/>
      <c r="T364" s="18"/>
      <c r="U364" s="18"/>
      <c r="V364" s="18"/>
      <c r="W364" s="18"/>
      <c r="X364" s="18"/>
      <c r="Y364" s="18"/>
      <c r="Z364" s="18"/>
      <c r="AA364" s="18"/>
      <c r="AB364" s="8"/>
    </row>
    <row r="365" spans="1:28" ht="15.75" customHeight="1" x14ac:dyDescent="0.2">
      <c r="A365" s="18"/>
      <c r="B365" s="18"/>
      <c r="C365" s="193"/>
      <c r="D365" s="18"/>
      <c r="E365" s="18"/>
      <c r="F365" s="18"/>
      <c r="G365" s="18"/>
      <c r="H365" s="18"/>
      <c r="I365" s="18"/>
      <c r="J365" s="18"/>
      <c r="K365" s="18"/>
      <c r="L365" s="18"/>
      <c r="M365" s="18"/>
      <c r="N365" s="18"/>
      <c r="O365" s="18"/>
      <c r="P365" s="18"/>
      <c r="Q365" s="1"/>
      <c r="S365" s="18"/>
      <c r="T365" s="18"/>
      <c r="U365" s="18"/>
      <c r="V365" s="18"/>
      <c r="W365" s="18"/>
      <c r="X365" s="18"/>
      <c r="Y365" s="18"/>
      <c r="Z365" s="18"/>
      <c r="AA365" s="18"/>
      <c r="AB365" s="8"/>
    </row>
    <row r="366" spans="1:28" ht="15.75" customHeight="1" x14ac:dyDescent="0.2">
      <c r="A366" s="18"/>
      <c r="B366" s="18"/>
      <c r="C366" s="193"/>
      <c r="D366" s="18"/>
      <c r="E366" s="18"/>
      <c r="F366" s="18"/>
      <c r="G366" s="18"/>
      <c r="H366" s="18"/>
      <c r="I366" s="18"/>
      <c r="J366" s="18"/>
      <c r="K366" s="18"/>
      <c r="L366" s="18"/>
      <c r="M366" s="18"/>
      <c r="N366" s="18"/>
      <c r="O366" s="18"/>
      <c r="P366" s="18"/>
      <c r="Q366" s="1"/>
      <c r="S366" s="18"/>
      <c r="T366" s="18"/>
      <c r="U366" s="18"/>
      <c r="V366" s="18"/>
      <c r="W366" s="18"/>
      <c r="X366" s="18"/>
      <c r="Y366" s="18"/>
      <c r="Z366" s="18"/>
      <c r="AA366" s="18"/>
      <c r="AB366" s="8"/>
    </row>
    <row r="367" spans="1:28" ht="15.75" customHeight="1" x14ac:dyDescent="0.2">
      <c r="A367" s="18"/>
      <c r="B367" s="18"/>
      <c r="C367" s="193"/>
      <c r="D367" s="18"/>
      <c r="E367" s="18"/>
      <c r="F367" s="18"/>
      <c r="G367" s="18"/>
      <c r="H367" s="18"/>
      <c r="I367" s="18"/>
      <c r="J367" s="18"/>
      <c r="K367" s="18"/>
      <c r="L367" s="18"/>
      <c r="M367" s="18"/>
      <c r="N367" s="18"/>
      <c r="O367" s="18"/>
      <c r="P367" s="18"/>
      <c r="Q367" s="1"/>
      <c r="S367" s="18"/>
      <c r="T367" s="18"/>
      <c r="U367" s="18"/>
      <c r="V367" s="18"/>
      <c r="W367" s="18"/>
      <c r="X367" s="18"/>
      <c r="Y367" s="18"/>
      <c r="Z367" s="18"/>
      <c r="AA367" s="18"/>
      <c r="AB367" s="8"/>
    </row>
    <row r="368" spans="1:28" ht="15.75" customHeight="1" x14ac:dyDescent="0.2">
      <c r="A368" s="18"/>
      <c r="B368" s="18"/>
      <c r="C368" s="193"/>
      <c r="D368" s="18"/>
      <c r="E368" s="18"/>
      <c r="F368" s="18"/>
      <c r="G368" s="18"/>
      <c r="H368" s="18"/>
      <c r="I368" s="18"/>
      <c r="J368" s="18"/>
      <c r="K368" s="18"/>
      <c r="L368" s="18"/>
      <c r="M368" s="18"/>
      <c r="N368" s="18"/>
      <c r="O368" s="18"/>
      <c r="P368" s="18"/>
      <c r="Q368" s="1"/>
      <c r="S368" s="18"/>
      <c r="T368" s="18"/>
      <c r="U368" s="18"/>
      <c r="V368" s="18"/>
      <c r="W368" s="18"/>
      <c r="X368" s="18"/>
      <c r="Y368" s="18"/>
      <c r="Z368" s="18"/>
      <c r="AA368" s="18"/>
      <c r="AB368" s="8"/>
    </row>
    <row r="369" spans="1:28" ht="15.75" customHeight="1" x14ac:dyDescent="0.2">
      <c r="A369" s="18"/>
      <c r="B369" s="18"/>
      <c r="C369" s="193"/>
      <c r="D369" s="18"/>
      <c r="E369" s="18"/>
      <c r="F369" s="18"/>
      <c r="G369" s="18"/>
      <c r="H369" s="18"/>
      <c r="I369" s="18"/>
      <c r="J369" s="18"/>
      <c r="K369" s="18"/>
      <c r="L369" s="18"/>
      <c r="M369" s="18"/>
      <c r="N369" s="18"/>
      <c r="O369" s="18"/>
      <c r="P369" s="18"/>
      <c r="Q369" s="1"/>
      <c r="S369" s="18"/>
      <c r="T369" s="18"/>
      <c r="U369" s="18"/>
      <c r="V369" s="18"/>
      <c r="W369" s="18"/>
      <c r="X369" s="18"/>
      <c r="Y369" s="18"/>
      <c r="Z369" s="18"/>
      <c r="AA369" s="18"/>
      <c r="AB369" s="8"/>
    </row>
    <row r="370" spans="1:28" ht="15.75" customHeight="1" x14ac:dyDescent="0.2">
      <c r="A370" s="18"/>
      <c r="B370" s="18"/>
      <c r="C370" s="193"/>
      <c r="D370" s="18"/>
      <c r="E370" s="18"/>
      <c r="F370" s="18"/>
      <c r="G370" s="18"/>
      <c r="H370" s="18"/>
      <c r="I370" s="18"/>
      <c r="J370" s="18"/>
      <c r="K370" s="18"/>
      <c r="L370" s="18"/>
      <c r="M370" s="18"/>
      <c r="N370" s="18"/>
      <c r="O370" s="18"/>
      <c r="P370" s="18"/>
      <c r="Q370" s="1"/>
      <c r="S370" s="18"/>
      <c r="T370" s="18"/>
      <c r="U370" s="18"/>
      <c r="V370" s="18"/>
      <c r="W370" s="18"/>
      <c r="X370" s="18"/>
      <c r="Y370" s="18"/>
      <c r="Z370" s="18"/>
      <c r="AA370" s="18"/>
      <c r="AB370" s="8"/>
    </row>
    <row r="371" spans="1:28" ht="15.75" customHeight="1" x14ac:dyDescent="0.2">
      <c r="A371" s="18"/>
      <c r="B371" s="18"/>
      <c r="C371" s="193"/>
      <c r="D371" s="18"/>
      <c r="E371" s="18"/>
      <c r="F371" s="18"/>
      <c r="G371" s="18"/>
      <c r="H371" s="18"/>
      <c r="I371" s="18"/>
      <c r="J371" s="18"/>
      <c r="K371" s="18"/>
      <c r="L371" s="18"/>
      <c r="M371" s="18"/>
      <c r="N371" s="18"/>
      <c r="O371" s="18"/>
      <c r="P371" s="18"/>
      <c r="Q371" s="1"/>
      <c r="S371" s="18"/>
      <c r="T371" s="18"/>
      <c r="U371" s="18"/>
      <c r="V371" s="18"/>
      <c r="W371" s="18"/>
      <c r="X371" s="18"/>
      <c r="Y371" s="18"/>
      <c r="Z371" s="18"/>
      <c r="AA371" s="18"/>
      <c r="AB371" s="8"/>
    </row>
    <row r="372" spans="1:28" ht="15.75" customHeight="1" x14ac:dyDescent="0.2">
      <c r="A372" s="18"/>
      <c r="B372" s="18"/>
      <c r="C372" s="193"/>
      <c r="D372" s="18"/>
      <c r="E372" s="18"/>
      <c r="F372" s="18"/>
      <c r="G372" s="18"/>
      <c r="H372" s="18"/>
      <c r="I372" s="18"/>
      <c r="J372" s="18"/>
      <c r="K372" s="18"/>
      <c r="L372" s="18"/>
      <c r="M372" s="18"/>
      <c r="N372" s="18"/>
      <c r="O372" s="18"/>
      <c r="P372" s="18"/>
      <c r="Q372" s="1"/>
      <c r="S372" s="18"/>
      <c r="T372" s="18"/>
      <c r="U372" s="18"/>
      <c r="V372" s="18"/>
      <c r="W372" s="18"/>
      <c r="X372" s="18"/>
      <c r="Y372" s="18"/>
      <c r="Z372" s="18"/>
      <c r="AA372" s="18"/>
      <c r="AB372" s="8"/>
    </row>
    <row r="373" spans="1:28" ht="15.75" customHeight="1" x14ac:dyDescent="0.2">
      <c r="A373" s="18"/>
      <c r="B373" s="18"/>
      <c r="C373" s="193"/>
      <c r="D373" s="18"/>
      <c r="E373" s="18"/>
      <c r="F373" s="18"/>
      <c r="G373" s="18"/>
      <c r="H373" s="18"/>
      <c r="I373" s="18"/>
      <c r="J373" s="18"/>
      <c r="K373" s="18"/>
      <c r="L373" s="18"/>
      <c r="M373" s="18"/>
      <c r="N373" s="18"/>
      <c r="O373" s="18"/>
      <c r="P373" s="18"/>
      <c r="Q373" s="1"/>
      <c r="S373" s="18"/>
      <c r="T373" s="18"/>
      <c r="U373" s="18"/>
      <c r="V373" s="18"/>
      <c r="W373" s="18"/>
      <c r="X373" s="18"/>
      <c r="Y373" s="18"/>
      <c r="Z373" s="18"/>
      <c r="AA373" s="18"/>
      <c r="AB373" s="8"/>
    </row>
    <row r="374" spans="1:28" ht="15.75" customHeight="1" x14ac:dyDescent="0.2">
      <c r="A374" s="18"/>
      <c r="B374" s="18"/>
      <c r="C374" s="193"/>
      <c r="D374" s="18"/>
      <c r="E374" s="18"/>
      <c r="F374" s="18"/>
      <c r="G374" s="18"/>
      <c r="H374" s="18"/>
      <c r="I374" s="18"/>
      <c r="J374" s="18"/>
      <c r="K374" s="18"/>
      <c r="L374" s="18"/>
      <c r="M374" s="18"/>
      <c r="N374" s="18"/>
      <c r="O374" s="18"/>
      <c r="P374" s="18"/>
      <c r="Q374" s="1"/>
      <c r="S374" s="18"/>
      <c r="T374" s="18"/>
      <c r="U374" s="18"/>
      <c r="V374" s="18"/>
      <c r="W374" s="18"/>
      <c r="X374" s="18"/>
      <c r="Y374" s="18"/>
      <c r="Z374" s="18"/>
      <c r="AA374" s="18"/>
      <c r="AB374" s="8"/>
    </row>
    <row r="375" spans="1:28" ht="15.75" customHeight="1" x14ac:dyDescent="0.2">
      <c r="A375" s="18"/>
      <c r="B375" s="18"/>
      <c r="C375" s="193"/>
      <c r="D375" s="18"/>
      <c r="E375" s="18"/>
      <c r="F375" s="18"/>
      <c r="G375" s="18"/>
      <c r="H375" s="18"/>
      <c r="I375" s="18"/>
      <c r="J375" s="18"/>
      <c r="K375" s="18"/>
      <c r="L375" s="18"/>
      <c r="M375" s="18"/>
      <c r="N375" s="18"/>
      <c r="O375" s="18"/>
      <c r="P375" s="18"/>
      <c r="Q375" s="1"/>
      <c r="S375" s="18"/>
      <c r="T375" s="18"/>
      <c r="U375" s="18"/>
      <c r="V375" s="18"/>
      <c r="W375" s="18"/>
      <c r="X375" s="18"/>
      <c r="Y375" s="18"/>
      <c r="Z375" s="18"/>
      <c r="AA375" s="18"/>
      <c r="AB375" s="8"/>
    </row>
    <row r="376" spans="1:28" ht="15.75" customHeight="1" x14ac:dyDescent="0.2">
      <c r="A376" s="18"/>
      <c r="B376" s="18"/>
      <c r="C376" s="193"/>
      <c r="D376" s="18"/>
      <c r="E376" s="18"/>
      <c r="F376" s="18"/>
      <c r="G376" s="18"/>
      <c r="H376" s="18"/>
      <c r="I376" s="18"/>
      <c r="J376" s="18"/>
      <c r="K376" s="18"/>
      <c r="L376" s="18"/>
      <c r="M376" s="18"/>
      <c r="N376" s="18"/>
      <c r="O376" s="18"/>
      <c r="P376" s="18"/>
      <c r="Q376" s="1"/>
      <c r="S376" s="18"/>
      <c r="T376" s="18"/>
      <c r="U376" s="18"/>
      <c r="V376" s="18"/>
      <c r="W376" s="18"/>
      <c r="X376" s="18"/>
      <c r="Y376" s="18"/>
      <c r="Z376" s="18"/>
      <c r="AA376" s="18"/>
      <c r="AB376" s="8"/>
    </row>
    <row r="377" spans="1:28" ht="15.75" customHeight="1" x14ac:dyDescent="0.2">
      <c r="A377" s="18"/>
      <c r="B377" s="18"/>
      <c r="C377" s="193"/>
      <c r="D377" s="18"/>
      <c r="E377" s="18"/>
      <c r="F377" s="18"/>
      <c r="G377" s="18"/>
      <c r="H377" s="18"/>
      <c r="I377" s="18"/>
      <c r="J377" s="18"/>
      <c r="K377" s="18"/>
      <c r="L377" s="18"/>
      <c r="M377" s="18"/>
      <c r="N377" s="18"/>
      <c r="O377" s="18"/>
      <c r="P377" s="18"/>
      <c r="Q377" s="1"/>
      <c r="S377" s="18"/>
      <c r="T377" s="18"/>
      <c r="U377" s="18"/>
      <c r="V377" s="18"/>
      <c r="W377" s="18"/>
      <c r="X377" s="18"/>
      <c r="Y377" s="18"/>
      <c r="Z377" s="18"/>
      <c r="AA377" s="18"/>
      <c r="AB377" s="8"/>
    </row>
    <row r="378" spans="1:28" ht="15.75" customHeight="1" x14ac:dyDescent="0.2">
      <c r="A378" s="18"/>
      <c r="B378" s="18"/>
      <c r="C378" s="193"/>
      <c r="D378" s="18"/>
      <c r="E378" s="18"/>
      <c r="F378" s="18"/>
      <c r="G378" s="18"/>
      <c r="H378" s="18"/>
      <c r="I378" s="18"/>
      <c r="J378" s="18"/>
      <c r="K378" s="18"/>
      <c r="L378" s="18"/>
      <c r="M378" s="18"/>
      <c r="N378" s="18"/>
      <c r="O378" s="18"/>
      <c r="P378" s="18"/>
      <c r="Q378" s="1"/>
      <c r="S378" s="18"/>
      <c r="T378" s="18"/>
      <c r="U378" s="18"/>
      <c r="V378" s="18"/>
      <c r="W378" s="18"/>
      <c r="X378" s="18"/>
      <c r="Y378" s="18"/>
      <c r="Z378" s="18"/>
      <c r="AA378" s="18"/>
      <c r="AB378" s="8"/>
    </row>
    <row r="379" spans="1:28" ht="15.75" customHeight="1" x14ac:dyDescent="0.2">
      <c r="A379" s="18"/>
      <c r="B379" s="18"/>
      <c r="C379" s="193"/>
      <c r="D379" s="18"/>
      <c r="E379" s="18"/>
      <c r="F379" s="18"/>
      <c r="G379" s="18"/>
      <c r="H379" s="18"/>
      <c r="I379" s="18"/>
      <c r="J379" s="18"/>
      <c r="K379" s="18"/>
      <c r="L379" s="18"/>
      <c r="M379" s="18"/>
      <c r="N379" s="18"/>
      <c r="O379" s="18"/>
      <c r="P379" s="18"/>
      <c r="Q379" s="1"/>
      <c r="S379" s="18"/>
      <c r="T379" s="18"/>
      <c r="U379" s="18"/>
      <c r="V379" s="18"/>
      <c r="W379" s="18"/>
      <c r="X379" s="18"/>
      <c r="Y379" s="18"/>
      <c r="Z379" s="18"/>
      <c r="AA379" s="18"/>
      <c r="AB379" s="8"/>
    </row>
    <row r="380" spans="1:28" ht="15.75" customHeight="1" x14ac:dyDescent="0.2">
      <c r="A380" s="18"/>
      <c r="B380" s="18"/>
      <c r="C380" s="193"/>
      <c r="D380" s="18"/>
      <c r="E380" s="18"/>
      <c r="F380" s="18"/>
      <c r="G380" s="18"/>
      <c r="H380" s="18"/>
      <c r="I380" s="18"/>
      <c r="J380" s="18"/>
      <c r="K380" s="18"/>
      <c r="L380" s="18"/>
      <c r="M380" s="18"/>
      <c r="N380" s="18"/>
      <c r="O380" s="18"/>
      <c r="P380" s="18"/>
      <c r="Q380" s="1"/>
      <c r="S380" s="18"/>
      <c r="T380" s="18"/>
      <c r="U380" s="18"/>
      <c r="V380" s="18"/>
      <c r="W380" s="18"/>
      <c r="X380" s="18"/>
      <c r="Y380" s="18"/>
      <c r="Z380" s="18"/>
      <c r="AA380" s="18"/>
      <c r="AB380" s="8"/>
    </row>
    <row r="381" spans="1:28" ht="15.75" customHeight="1" x14ac:dyDescent="0.2">
      <c r="A381" s="18"/>
      <c r="B381" s="18"/>
      <c r="C381" s="193"/>
      <c r="D381" s="18"/>
      <c r="E381" s="18"/>
      <c r="F381" s="18"/>
      <c r="G381" s="18"/>
      <c r="H381" s="18"/>
      <c r="I381" s="18"/>
      <c r="J381" s="18"/>
      <c r="K381" s="18"/>
      <c r="L381" s="18"/>
      <c r="M381" s="18"/>
      <c r="N381" s="18"/>
      <c r="O381" s="18"/>
      <c r="P381" s="18"/>
      <c r="Q381" s="1"/>
      <c r="S381" s="18"/>
      <c r="T381" s="18"/>
      <c r="U381" s="18"/>
      <c r="V381" s="18"/>
      <c r="W381" s="18"/>
      <c r="X381" s="18"/>
      <c r="Y381" s="18"/>
      <c r="Z381" s="18"/>
      <c r="AA381" s="18"/>
      <c r="AB381" s="8"/>
    </row>
    <row r="382" spans="1:28" ht="15.75" customHeight="1" x14ac:dyDescent="0.2">
      <c r="A382" s="18"/>
      <c r="B382" s="18"/>
      <c r="C382" s="193"/>
      <c r="D382" s="18"/>
      <c r="E382" s="18"/>
      <c r="F382" s="18"/>
      <c r="G382" s="18"/>
      <c r="H382" s="18"/>
      <c r="I382" s="18"/>
      <c r="J382" s="18"/>
      <c r="K382" s="18"/>
      <c r="L382" s="18"/>
      <c r="M382" s="18"/>
      <c r="N382" s="18"/>
      <c r="O382" s="18"/>
      <c r="P382" s="18"/>
      <c r="Q382" s="1"/>
      <c r="S382" s="18"/>
      <c r="T382" s="18"/>
      <c r="U382" s="18"/>
      <c r="V382" s="18"/>
      <c r="W382" s="18"/>
      <c r="X382" s="18"/>
      <c r="Y382" s="18"/>
      <c r="Z382" s="18"/>
      <c r="AA382" s="18"/>
      <c r="AB382" s="8"/>
    </row>
    <row r="383" spans="1:28" ht="15.75" customHeight="1" x14ac:dyDescent="0.2">
      <c r="A383" s="18"/>
      <c r="B383" s="18"/>
      <c r="C383" s="193"/>
      <c r="D383" s="18"/>
      <c r="E383" s="18"/>
      <c r="F383" s="18"/>
      <c r="G383" s="18"/>
      <c r="H383" s="18"/>
      <c r="I383" s="18"/>
      <c r="J383" s="18"/>
      <c r="K383" s="18"/>
      <c r="L383" s="18"/>
      <c r="M383" s="18"/>
      <c r="N383" s="18"/>
      <c r="O383" s="18"/>
      <c r="P383" s="18"/>
      <c r="Q383" s="1"/>
      <c r="S383" s="18"/>
      <c r="T383" s="18"/>
      <c r="U383" s="18"/>
      <c r="V383" s="18"/>
      <c r="W383" s="18"/>
      <c r="X383" s="18"/>
      <c r="Y383" s="18"/>
      <c r="Z383" s="18"/>
      <c r="AA383" s="18"/>
      <c r="AB383" s="8"/>
    </row>
    <row r="384" spans="1:28" ht="15.75" customHeight="1" x14ac:dyDescent="0.2">
      <c r="A384" s="18"/>
      <c r="B384" s="18"/>
      <c r="C384" s="193"/>
      <c r="D384" s="18"/>
      <c r="E384" s="18"/>
      <c r="F384" s="18"/>
      <c r="G384" s="18"/>
      <c r="H384" s="18"/>
      <c r="I384" s="18"/>
      <c r="J384" s="18"/>
      <c r="K384" s="18"/>
      <c r="L384" s="18"/>
      <c r="M384" s="18"/>
      <c r="N384" s="18"/>
      <c r="O384" s="18"/>
      <c r="P384" s="18"/>
      <c r="Q384" s="1"/>
      <c r="S384" s="18"/>
      <c r="T384" s="18"/>
      <c r="U384" s="18"/>
      <c r="V384" s="18"/>
      <c r="W384" s="18"/>
      <c r="X384" s="18"/>
      <c r="Y384" s="18"/>
      <c r="Z384" s="18"/>
      <c r="AA384" s="18"/>
      <c r="AB384" s="8"/>
    </row>
    <row r="385" spans="1:28" ht="15.75" customHeight="1" x14ac:dyDescent="0.2">
      <c r="A385" s="18"/>
      <c r="B385" s="18"/>
      <c r="C385" s="193"/>
      <c r="D385" s="18"/>
      <c r="E385" s="18"/>
      <c r="F385" s="18"/>
      <c r="G385" s="18"/>
      <c r="H385" s="18"/>
      <c r="I385" s="18"/>
      <c r="J385" s="18"/>
      <c r="K385" s="18"/>
      <c r="L385" s="18"/>
      <c r="M385" s="18"/>
      <c r="N385" s="18"/>
      <c r="O385" s="18"/>
      <c r="P385" s="18"/>
      <c r="Q385" s="1"/>
      <c r="S385" s="18"/>
      <c r="T385" s="18"/>
      <c r="U385" s="18"/>
      <c r="V385" s="18"/>
      <c r="W385" s="18"/>
      <c r="X385" s="18"/>
      <c r="Y385" s="18"/>
      <c r="Z385" s="18"/>
      <c r="AA385" s="18"/>
      <c r="AB385" s="8"/>
    </row>
    <row r="386" spans="1:28" ht="15.75" customHeight="1" x14ac:dyDescent="0.2">
      <c r="A386" s="18"/>
      <c r="B386" s="18"/>
      <c r="C386" s="193"/>
      <c r="D386" s="18"/>
      <c r="E386" s="18"/>
      <c r="F386" s="18"/>
      <c r="G386" s="18"/>
      <c r="H386" s="18"/>
      <c r="I386" s="18"/>
      <c r="J386" s="18"/>
      <c r="K386" s="18"/>
      <c r="L386" s="18"/>
      <c r="M386" s="18"/>
      <c r="N386" s="18"/>
      <c r="O386" s="18"/>
      <c r="P386" s="18"/>
      <c r="Q386" s="1"/>
      <c r="S386" s="18"/>
      <c r="T386" s="18"/>
      <c r="U386" s="18"/>
      <c r="V386" s="18"/>
      <c r="W386" s="18"/>
      <c r="X386" s="18"/>
      <c r="Y386" s="18"/>
      <c r="Z386" s="18"/>
      <c r="AA386" s="18"/>
      <c r="AB386" s="8"/>
    </row>
    <row r="387" spans="1:28" ht="15.75" customHeight="1" x14ac:dyDescent="0.2">
      <c r="A387" s="18"/>
      <c r="B387" s="18"/>
      <c r="C387" s="193"/>
      <c r="D387" s="18"/>
      <c r="E387" s="18"/>
      <c r="F387" s="18"/>
      <c r="G387" s="18"/>
      <c r="H387" s="18"/>
      <c r="I387" s="18"/>
      <c r="J387" s="18"/>
      <c r="K387" s="18"/>
      <c r="L387" s="18"/>
      <c r="M387" s="18"/>
      <c r="N387" s="18"/>
      <c r="O387" s="18"/>
      <c r="P387" s="18"/>
      <c r="Q387" s="1"/>
      <c r="S387" s="18"/>
      <c r="T387" s="18"/>
      <c r="U387" s="18"/>
      <c r="V387" s="18"/>
      <c r="W387" s="18"/>
      <c r="X387" s="18"/>
      <c r="Y387" s="18"/>
      <c r="Z387" s="18"/>
      <c r="AA387" s="18"/>
      <c r="AB387" s="8"/>
    </row>
    <row r="388" spans="1:28" ht="15.75" customHeight="1" x14ac:dyDescent="0.2">
      <c r="A388" s="18"/>
      <c r="B388" s="18"/>
      <c r="C388" s="193"/>
      <c r="D388" s="18"/>
      <c r="E388" s="18"/>
      <c r="F388" s="18"/>
      <c r="G388" s="18"/>
      <c r="H388" s="18"/>
      <c r="I388" s="18"/>
      <c r="J388" s="18"/>
      <c r="K388" s="18"/>
      <c r="L388" s="18"/>
      <c r="M388" s="18"/>
      <c r="N388" s="18"/>
      <c r="O388" s="18"/>
      <c r="P388" s="18"/>
      <c r="Q388" s="1"/>
      <c r="S388" s="18"/>
      <c r="T388" s="18"/>
      <c r="U388" s="18"/>
      <c r="V388" s="18"/>
      <c r="W388" s="18"/>
      <c r="X388" s="18"/>
      <c r="Y388" s="18"/>
      <c r="Z388" s="18"/>
      <c r="AA388" s="18"/>
      <c r="AB388" s="8"/>
    </row>
    <row r="389" spans="1:28" ht="15.75" customHeight="1" x14ac:dyDescent="0.2">
      <c r="A389" s="18"/>
      <c r="B389" s="18"/>
      <c r="C389" s="193"/>
      <c r="D389" s="18"/>
      <c r="E389" s="18"/>
      <c r="F389" s="18"/>
      <c r="G389" s="18"/>
      <c r="H389" s="18"/>
      <c r="I389" s="18"/>
      <c r="J389" s="18"/>
      <c r="K389" s="18"/>
      <c r="L389" s="18"/>
      <c r="M389" s="18"/>
      <c r="N389" s="18"/>
      <c r="O389" s="18"/>
      <c r="P389" s="18"/>
      <c r="Q389" s="1"/>
      <c r="S389" s="18"/>
      <c r="T389" s="18"/>
      <c r="U389" s="18"/>
      <c r="V389" s="18"/>
      <c r="W389" s="18"/>
      <c r="X389" s="18"/>
      <c r="Y389" s="18"/>
      <c r="Z389" s="18"/>
      <c r="AA389" s="18"/>
      <c r="AB389" s="8"/>
    </row>
    <row r="390" spans="1:28" ht="15.75" customHeight="1" x14ac:dyDescent="0.2">
      <c r="A390" s="18"/>
      <c r="B390" s="18"/>
      <c r="C390" s="193"/>
      <c r="D390" s="18"/>
      <c r="E390" s="18"/>
      <c r="F390" s="18"/>
      <c r="G390" s="18"/>
      <c r="H390" s="18"/>
      <c r="I390" s="18"/>
      <c r="J390" s="18"/>
      <c r="K390" s="18"/>
      <c r="L390" s="18"/>
      <c r="M390" s="18"/>
      <c r="N390" s="18"/>
      <c r="O390" s="18"/>
      <c r="P390" s="18"/>
      <c r="Q390" s="1"/>
      <c r="S390" s="18"/>
      <c r="T390" s="18"/>
      <c r="U390" s="18"/>
      <c r="V390" s="18"/>
      <c r="W390" s="18"/>
      <c r="X390" s="18"/>
      <c r="Y390" s="18"/>
      <c r="Z390" s="18"/>
      <c r="AA390" s="18"/>
      <c r="AB390" s="8"/>
    </row>
    <row r="391" spans="1:28" ht="15.75" customHeight="1" x14ac:dyDescent="0.2">
      <c r="A391" s="18"/>
      <c r="B391" s="18"/>
      <c r="C391" s="193"/>
      <c r="D391" s="18"/>
      <c r="E391" s="18"/>
      <c r="F391" s="18"/>
      <c r="G391" s="18"/>
      <c r="H391" s="18"/>
      <c r="I391" s="18"/>
      <c r="J391" s="18"/>
      <c r="K391" s="18"/>
      <c r="L391" s="18"/>
      <c r="M391" s="18"/>
      <c r="N391" s="18"/>
      <c r="O391" s="18"/>
      <c r="P391" s="18"/>
      <c r="Q391" s="1"/>
      <c r="S391" s="18"/>
      <c r="T391" s="18"/>
      <c r="U391" s="18"/>
      <c r="V391" s="18"/>
      <c r="W391" s="18"/>
      <c r="X391" s="18"/>
      <c r="Y391" s="18"/>
      <c r="Z391" s="18"/>
      <c r="AA391" s="18"/>
      <c r="AB391" s="8"/>
    </row>
    <row r="392" spans="1:28" ht="15.75" customHeight="1" x14ac:dyDescent="0.2">
      <c r="A392" s="18"/>
      <c r="B392" s="18"/>
      <c r="C392" s="193"/>
      <c r="D392" s="18"/>
      <c r="E392" s="18"/>
      <c r="F392" s="18"/>
      <c r="G392" s="18"/>
      <c r="H392" s="18"/>
      <c r="I392" s="18"/>
      <c r="J392" s="18"/>
      <c r="K392" s="18"/>
      <c r="L392" s="18"/>
      <c r="M392" s="18"/>
      <c r="N392" s="18"/>
      <c r="O392" s="18"/>
      <c r="P392" s="18"/>
      <c r="Q392" s="1"/>
      <c r="S392" s="18"/>
      <c r="T392" s="18"/>
      <c r="U392" s="18"/>
      <c r="V392" s="18"/>
      <c r="W392" s="18"/>
      <c r="X392" s="18"/>
      <c r="Y392" s="18"/>
      <c r="Z392" s="18"/>
      <c r="AA392" s="18"/>
      <c r="AB392" s="8"/>
    </row>
    <row r="393" spans="1:28" ht="15.75" customHeight="1" x14ac:dyDescent="0.2">
      <c r="A393" s="18"/>
      <c r="B393" s="18"/>
      <c r="C393" s="193"/>
      <c r="D393" s="18"/>
      <c r="E393" s="18"/>
      <c r="F393" s="18"/>
      <c r="G393" s="18"/>
      <c r="H393" s="18"/>
      <c r="I393" s="18"/>
      <c r="J393" s="18"/>
      <c r="K393" s="18"/>
      <c r="L393" s="18"/>
      <c r="M393" s="18"/>
      <c r="N393" s="18"/>
      <c r="O393" s="18"/>
      <c r="P393" s="18"/>
      <c r="Q393" s="1"/>
      <c r="S393" s="18"/>
      <c r="T393" s="18"/>
      <c r="U393" s="18"/>
      <c r="V393" s="18"/>
      <c r="W393" s="18"/>
      <c r="X393" s="18"/>
      <c r="Y393" s="18"/>
      <c r="Z393" s="18"/>
      <c r="AA393" s="18"/>
      <c r="AB393" s="8"/>
    </row>
    <row r="394" spans="1:28" ht="15.75" customHeight="1" x14ac:dyDescent="0.2">
      <c r="A394" s="18"/>
      <c r="B394" s="18"/>
      <c r="C394" s="193"/>
      <c r="D394" s="18"/>
      <c r="E394" s="18"/>
      <c r="F394" s="18"/>
      <c r="G394" s="18"/>
      <c r="H394" s="18"/>
      <c r="I394" s="18"/>
      <c r="J394" s="18"/>
      <c r="K394" s="18"/>
      <c r="L394" s="18"/>
      <c r="M394" s="18"/>
      <c r="N394" s="18"/>
      <c r="O394" s="18"/>
      <c r="P394" s="18"/>
      <c r="Q394" s="1"/>
      <c r="S394" s="18"/>
      <c r="T394" s="18"/>
      <c r="U394" s="18"/>
      <c r="V394" s="18"/>
      <c r="W394" s="18"/>
      <c r="X394" s="18"/>
      <c r="Y394" s="18"/>
      <c r="Z394" s="18"/>
      <c r="AA394" s="18"/>
      <c r="AB394" s="8"/>
    </row>
    <row r="395" spans="1:28" ht="15.75" customHeight="1" x14ac:dyDescent="0.2">
      <c r="A395" s="18"/>
      <c r="B395" s="18"/>
      <c r="C395" s="193"/>
      <c r="D395" s="18"/>
      <c r="E395" s="18"/>
      <c r="F395" s="18"/>
      <c r="G395" s="18"/>
      <c r="H395" s="18"/>
      <c r="I395" s="18"/>
      <c r="J395" s="18"/>
      <c r="K395" s="18"/>
      <c r="L395" s="18"/>
      <c r="M395" s="18"/>
      <c r="N395" s="18"/>
      <c r="O395" s="18"/>
      <c r="P395" s="18"/>
      <c r="Q395" s="1"/>
      <c r="S395" s="18"/>
      <c r="T395" s="18"/>
      <c r="U395" s="18"/>
      <c r="V395" s="18"/>
      <c r="W395" s="18"/>
      <c r="X395" s="18"/>
      <c r="Y395" s="18"/>
      <c r="Z395" s="18"/>
      <c r="AA395" s="18"/>
      <c r="AB395" s="8"/>
    </row>
    <row r="396" spans="1:28" ht="15.75" customHeight="1" x14ac:dyDescent="0.2">
      <c r="A396" s="18"/>
      <c r="B396" s="18"/>
      <c r="C396" s="193"/>
      <c r="D396" s="18"/>
      <c r="E396" s="18"/>
      <c r="F396" s="18"/>
      <c r="G396" s="18"/>
      <c r="H396" s="18"/>
      <c r="I396" s="18"/>
      <c r="J396" s="18"/>
      <c r="K396" s="18"/>
      <c r="L396" s="18"/>
      <c r="M396" s="18"/>
      <c r="N396" s="18"/>
      <c r="O396" s="18"/>
      <c r="P396" s="18"/>
      <c r="Q396" s="1"/>
      <c r="S396" s="18"/>
      <c r="T396" s="18"/>
      <c r="U396" s="18"/>
      <c r="V396" s="18"/>
      <c r="W396" s="18"/>
      <c r="X396" s="18"/>
      <c r="Y396" s="18"/>
      <c r="Z396" s="18"/>
      <c r="AA396" s="18"/>
      <c r="AB396" s="8"/>
    </row>
    <row r="397" spans="1:28" ht="15.75" customHeight="1" x14ac:dyDescent="0.2">
      <c r="A397" s="18"/>
      <c r="B397" s="18"/>
      <c r="C397" s="193"/>
      <c r="D397" s="18"/>
      <c r="E397" s="18"/>
      <c r="F397" s="18"/>
      <c r="G397" s="18"/>
      <c r="H397" s="18"/>
      <c r="I397" s="18"/>
      <c r="J397" s="18"/>
      <c r="K397" s="18"/>
      <c r="L397" s="18"/>
      <c r="M397" s="18"/>
      <c r="N397" s="18"/>
      <c r="O397" s="18"/>
      <c r="P397" s="18"/>
      <c r="Q397" s="1"/>
      <c r="S397" s="18"/>
      <c r="T397" s="18"/>
      <c r="U397" s="18"/>
      <c r="V397" s="18"/>
      <c r="W397" s="18"/>
      <c r="X397" s="18"/>
      <c r="Y397" s="18"/>
      <c r="Z397" s="18"/>
      <c r="AA397" s="18"/>
      <c r="AB397" s="8"/>
    </row>
    <row r="398" spans="1:28" ht="15.75" customHeight="1" x14ac:dyDescent="0.2">
      <c r="A398" s="18"/>
      <c r="B398" s="18"/>
      <c r="C398" s="193"/>
      <c r="D398" s="18"/>
      <c r="E398" s="18"/>
      <c r="F398" s="18"/>
      <c r="G398" s="18"/>
      <c r="H398" s="18"/>
      <c r="I398" s="18"/>
      <c r="J398" s="18"/>
      <c r="K398" s="18"/>
      <c r="L398" s="18"/>
      <c r="M398" s="18"/>
      <c r="N398" s="18"/>
      <c r="O398" s="18"/>
      <c r="P398" s="18"/>
      <c r="Q398" s="1"/>
      <c r="S398" s="18"/>
      <c r="T398" s="18"/>
      <c r="U398" s="18"/>
      <c r="V398" s="18"/>
      <c r="W398" s="18"/>
      <c r="X398" s="18"/>
      <c r="Y398" s="18"/>
      <c r="Z398" s="18"/>
      <c r="AA398" s="18"/>
      <c r="AB398" s="8"/>
    </row>
    <row r="399" spans="1:28" ht="15.75" customHeight="1" x14ac:dyDescent="0.2">
      <c r="A399" s="18"/>
      <c r="B399" s="18"/>
      <c r="C399" s="193"/>
      <c r="D399" s="18"/>
      <c r="E399" s="18"/>
      <c r="F399" s="18"/>
      <c r="G399" s="18"/>
      <c r="H399" s="18"/>
      <c r="I399" s="18"/>
      <c r="J399" s="18"/>
      <c r="K399" s="18"/>
      <c r="L399" s="18"/>
      <c r="M399" s="18"/>
      <c r="N399" s="18"/>
      <c r="O399" s="18"/>
      <c r="P399" s="18"/>
      <c r="Q399" s="1"/>
      <c r="S399" s="18"/>
      <c r="T399" s="18"/>
      <c r="U399" s="18"/>
      <c r="V399" s="18"/>
      <c r="W399" s="18"/>
      <c r="X399" s="18"/>
      <c r="Y399" s="18"/>
      <c r="Z399" s="18"/>
      <c r="AA399" s="18"/>
      <c r="AB399" s="8"/>
    </row>
    <row r="400" spans="1:28" ht="15.75" customHeight="1" x14ac:dyDescent="0.2">
      <c r="A400" s="18"/>
      <c r="B400" s="18"/>
      <c r="C400" s="193"/>
      <c r="D400" s="18"/>
      <c r="E400" s="18"/>
      <c r="F400" s="18"/>
      <c r="G400" s="18"/>
      <c r="H400" s="18"/>
      <c r="I400" s="18"/>
      <c r="J400" s="18"/>
      <c r="K400" s="18"/>
      <c r="L400" s="18"/>
      <c r="M400" s="18"/>
      <c r="N400" s="18"/>
      <c r="O400" s="18"/>
      <c r="P400" s="18"/>
      <c r="Q400" s="1"/>
      <c r="S400" s="18"/>
      <c r="T400" s="18"/>
      <c r="U400" s="18"/>
      <c r="V400" s="18"/>
      <c r="W400" s="18"/>
      <c r="X400" s="18"/>
      <c r="Y400" s="18"/>
      <c r="Z400" s="18"/>
      <c r="AA400" s="18"/>
      <c r="AB400" s="8"/>
    </row>
    <row r="401" spans="1:28" ht="15.75" customHeight="1" x14ac:dyDescent="0.2">
      <c r="A401" s="18"/>
      <c r="B401" s="18"/>
      <c r="C401" s="193"/>
      <c r="D401" s="18"/>
      <c r="E401" s="18"/>
      <c r="F401" s="18"/>
      <c r="G401" s="18"/>
      <c r="H401" s="18"/>
      <c r="I401" s="18"/>
      <c r="J401" s="18"/>
      <c r="K401" s="18"/>
      <c r="L401" s="18"/>
      <c r="M401" s="18"/>
      <c r="N401" s="18"/>
      <c r="O401" s="18"/>
      <c r="P401" s="18"/>
      <c r="Q401" s="1"/>
      <c r="S401" s="18"/>
      <c r="T401" s="18"/>
      <c r="U401" s="18"/>
      <c r="V401" s="18"/>
      <c r="W401" s="18"/>
      <c r="X401" s="18"/>
      <c r="Y401" s="18"/>
      <c r="Z401" s="18"/>
      <c r="AA401" s="18"/>
      <c r="AB401" s="8"/>
    </row>
    <row r="402" spans="1:28" ht="15.75" customHeight="1" x14ac:dyDescent="0.2">
      <c r="A402" s="18"/>
      <c r="B402" s="18"/>
      <c r="C402" s="193"/>
      <c r="D402" s="18"/>
      <c r="E402" s="18"/>
      <c r="F402" s="18"/>
      <c r="G402" s="18"/>
      <c r="H402" s="18"/>
      <c r="I402" s="18"/>
      <c r="J402" s="18"/>
      <c r="K402" s="18"/>
      <c r="L402" s="18"/>
      <c r="M402" s="18"/>
      <c r="N402" s="18"/>
      <c r="O402" s="18"/>
      <c r="P402" s="18"/>
      <c r="Q402" s="1"/>
      <c r="S402" s="18"/>
      <c r="T402" s="18"/>
      <c r="U402" s="18"/>
      <c r="V402" s="18"/>
      <c r="W402" s="18"/>
      <c r="X402" s="18"/>
      <c r="Y402" s="18"/>
      <c r="Z402" s="18"/>
      <c r="AA402" s="18"/>
      <c r="AB402" s="8"/>
    </row>
    <row r="403" spans="1:28" ht="15.75" customHeight="1" x14ac:dyDescent="0.2">
      <c r="A403" s="18"/>
      <c r="B403" s="18"/>
      <c r="C403" s="193"/>
      <c r="D403" s="18"/>
      <c r="E403" s="18"/>
      <c r="F403" s="18"/>
      <c r="G403" s="18"/>
      <c r="H403" s="18"/>
      <c r="I403" s="18"/>
      <c r="J403" s="18"/>
      <c r="K403" s="18"/>
      <c r="L403" s="18"/>
      <c r="M403" s="18"/>
      <c r="N403" s="18"/>
      <c r="O403" s="18"/>
      <c r="P403" s="18"/>
      <c r="Q403" s="1"/>
      <c r="S403" s="18"/>
      <c r="T403" s="18"/>
      <c r="U403" s="18"/>
      <c r="V403" s="18"/>
      <c r="W403" s="18"/>
      <c r="X403" s="18"/>
      <c r="Y403" s="18"/>
      <c r="Z403" s="18"/>
      <c r="AA403" s="18"/>
      <c r="AB403" s="8"/>
    </row>
    <row r="404" spans="1:28" ht="15.75" customHeight="1" x14ac:dyDescent="0.2">
      <c r="A404" s="18"/>
      <c r="B404" s="18"/>
      <c r="C404" s="193"/>
      <c r="D404" s="18"/>
      <c r="E404" s="18"/>
      <c r="F404" s="18"/>
      <c r="G404" s="18"/>
      <c r="H404" s="18"/>
      <c r="I404" s="18"/>
      <c r="J404" s="18"/>
      <c r="K404" s="18"/>
      <c r="L404" s="18"/>
      <c r="M404" s="18"/>
      <c r="N404" s="18"/>
      <c r="O404" s="18"/>
      <c r="P404" s="18"/>
      <c r="Q404" s="1"/>
      <c r="S404" s="18"/>
      <c r="T404" s="18"/>
      <c r="U404" s="18"/>
      <c r="V404" s="18"/>
      <c r="W404" s="18"/>
      <c r="X404" s="18"/>
      <c r="Y404" s="18"/>
      <c r="Z404" s="18"/>
      <c r="AA404" s="18"/>
      <c r="AB404" s="8"/>
    </row>
    <row r="405" spans="1:28" ht="15.75" customHeight="1" x14ac:dyDescent="0.2">
      <c r="A405" s="18"/>
      <c r="B405" s="18"/>
      <c r="C405" s="193"/>
      <c r="D405" s="18"/>
      <c r="E405" s="18"/>
      <c r="F405" s="18"/>
      <c r="G405" s="18"/>
      <c r="H405" s="18"/>
      <c r="I405" s="18"/>
      <c r="J405" s="18"/>
      <c r="K405" s="18"/>
      <c r="L405" s="18"/>
      <c r="M405" s="18"/>
      <c r="N405" s="18"/>
      <c r="O405" s="18"/>
      <c r="P405" s="18"/>
      <c r="Q405" s="1"/>
      <c r="S405" s="18"/>
      <c r="T405" s="18"/>
      <c r="U405" s="18"/>
      <c r="V405" s="18"/>
      <c r="W405" s="18"/>
      <c r="X405" s="18"/>
      <c r="Y405" s="18"/>
      <c r="Z405" s="18"/>
      <c r="AA405" s="18"/>
      <c r="AB405" s="8"/>
    </row>
    <row r="406" spans="1:28" ht="15.75" customHeight="1" x14ac:dyDescent="0.2">
      <c r="A406" s="18"/>
      <c r="B406" s="18"/>
      <c r="C406" s="193"/>
      <c r="D406" s="18"/>
      <c r="E406" s="18"/>
      <c r="F406" s="18"/>
      <c r="G406" s="18"/>
      <c r="H406" s="18"/>
      <c r="I406" s="18"/>
      <c r="J406" s="18"/>
      <c r="K406" s="18"/>
      <c r="L406" s="18"/>
      <c r="M406" s="18"/>
      <c r="N406" s="18"/>
      <c r="O406" s="18"/>
      <c r="P406" s="18"/>
      <c r="Q406" s="1"/>
      <c r="S406" s="18"/>
      <c r="T406" s="18"/>
      <c r="U406" s="18"/>
      <c r="V406" s="18"/>
      <c r="W406" s="18"/>
      <c r="X406" s="18"/>
      <c r="Y406" s="18"/>
      <c r="Z406" s="18"/>
      <c r="AA406" s="18"/>
      <c r="AB406" s="8"/>
    </row>
    <row r="407" spans="1:28" ht="15.75" customHeight="1" x14ac:dyDescent="0.2">
      <c r="A407" s="18"/>
      <c r="B407" s="18"/>
      <c r="C407" s="193"/>
      <c r="D407" s="18"/>
      <c r="E407" s="18"/>
      <c r="F407" s="18"/>
      <c r="G407" s="18"/>
      <c r="H407" s="18"/>
      <c r="I407" s="18"/>
      <c r="J407" s="18"/>
      <c r="K407" s="18"/>
      <c r="L407" s="18"/>
      <c r="M407" s="18"/>
      <c r="N407" s="18"/>
      <c r="O407" s="18"/>
      <c r="P407" s="18"/>
      <c r="Q407" s="1"/>
      <c r="S407" s="18"/>
      <c r="T407" s="18"/>
      <c r="U407" s="18"/>
      <c r="V407" s="18"/>
      <c r="W407" s="18"/>
      <c r="X407" s="18"/>
      <c r="Y407" s="18"/>
      <c r="Z407" s="18"/>
      <c r="AA407" s="18"/>
      <c r="AB407" s="8"/>
    </row>
    <row r="408" spans="1:28" ht="15.75" customHeight="1" x14ac:dyDescent="0.2">
      <c r="A408" s="18"/>
      <c r="B408" s="18"/>
      <c r="C408" s="193"/>
      <c r="D408" s="18"/>
      <c r="E408" s="18"/>
      <c r="F408" s="18"/>
      <c r="G408" s="18"/>
      <c r="H408" s="18"/>
      <c r="I408" s="18"/>
      <c r="J408" s="18"/>
      <c r="K408" s="18"/>
      <c r="L408" s="18"/>
      <c r="M408" s="18"/>
      <c r="N408" s="18"/>
      <c r="O408" s="18"/>
      <c r="P408" s="18"/>
      <c r="Q408" s="1"/>
      <c r="S408" s="18"/>
      <c r="T408" s="18"/>
      <c r="U408" s="18"/>
      <c r="V408" s="18"/>
      <c r="W408" s="18"/>
      <c r="X408" s="18"/>
      <c r="Y408" s="18"/>
      <c r="Z408" s="18"/>
      <c r="AA408" s="18"/>
      <c r="AB408" s="8"/>
    </row>
    <row r="409" spans="1:28" ht="15.75" customHeight="1" x14ac:dyDescent="0.2">
      <c r="A409" s="18"/>
      <c r="B409" s="18"/>
      <c r="C409" s="193"/>
      <c r="D409" s="18"/>
      <c r="E409" s="18"/>
      <c r="F409" s="18"/>
      <c r="G409" s="18"/>
      <c r="H409" s="18"/>
      <c r="I409" s="18"/>
      <c r="J409" s="18"/>
      <c r="K409" s="18"/>
      <c r="L409" s="18"/>
      <c r="M409" s="18"/>
      <c r="N409" s="18"/>
      <c r="O409" s="18"/>
      <c r="P409" s="18"/>
      <c r="Q409" s="1"/>
      <c r="S409" s="18"/>
      <c r="T409" s="18"/>
      <c r="U409" s="18"/>
      <c r="V409" s="18"/>
      <c r="W409" s="18"/>
      <c r="X409" s="18"/>
      <c r="Y409" s="18"/>
      <c r="Z409" s="18"/>
      <c r="AA409" s="18"/>
      <c r="AB409" s="8"/>
    </row>
    <row r="410" spans="1:28" ht="15.75" customHeight="1" x14ac:dyDescent="0.2">
      <c r="A410" s="18"/>
      <c r="B410" s="18"/>
      <c r="C410" s="193"/>
      <c r="D410" s="18"/>
      <c r="E410" s="18"/>
      <c r="F410" s="18"/>
      <c r="G410" s="18"/>
      <c r="H410" s="18"/>
      <c r="I410" s="18"/>
      <c r="J410" s="18"/>
      <c r="K410" s="18"/>
      <c r="L410" s="18"/>
      <c r="M410" s="18"/>
      <c r="N410" s="18"/>
      <c r="O410" s="18"/>
      <c r="P410" s="18"/>
      <c r="Q410" s="1"/>
      <c r="S410" s="18"/>
      <c r="T410" s="18"/>
      <c r="U410" s="18"/>
      <c r="V410" s="18"/>
      <c r="W410" s="18"/>
      <c r="X410" s="18"/>
      <c r="Y410" s="18"/>
      <c r="Z410" s="18"/>
      <c r="AA410" s="18"/>
      <c r="AB410" s="8"/>
    </row>
    <row r="411" spans="1:28" ht="15.75" customHeight="1" x14ac:dyDescent="0.2">
      <c r="A411" s="18"/>
      <c r="B411" s="18"/>
      <c r="C411" s="193"/>
      <c r="D411" s="18"/>
      <c r="E411" s="18"/>
      <c r="F411" s="18"/>
      <c r="G411" s="18"/>
      <c r="H411" s="18"/>
      <c r="I411" s="18"/>
      <c r="J411" s="18"/>
      <c r="K411" s="18"/>
      <c r="L411" s="18"/>
      <c r="M411" s="18"/>
      <c r="N411" s="18"/>
      <c r="O411" s="18"/>
      <c r="P411" s="18"/>
      <c r="Q411" s="1"/>
      <c r="S411" s="18"/>
      <c r="T411" s="18"/>
      <c r="U411" s="18"/>
      <c r="V411" s="18"/>
      <c r="W411" s="18"/>
      <c r="X411" s="18"/>
      <c r="Y411" s="18"/>
      <c r="Z411" s="18"/>
      <c r="AA411" s="18"/>
      <c r="AB411" s="8"/>
    </row>
    <row r="412" spans="1:28" ht="15.75" customHeight="1" x14ac:dyDescent="0.2">
      <c r="A412" s="18"/>
      <c r="B412" s="18"/>
      <c r="C412" s="193"/>
      <c r="D412" s="18"/>
      <c r="E412" s="18"/>
      <c r="F412" s="18"/>
      <c r="G412" s="18"/>
      <c r="H412" s="18"/>
      <c r="I412" s="18"/>
      <c r="J412" s="18"/>
      <c r="K412" s="18"/>
      <c r="L412" s="18"/>
      <c r="M412" s="18"/>
      <c r="N412" s="18"/>
      <c r="O412" s="18"/>
      <c r="P412" s="18"/>
      <c r="Q412" s="1"/>
      <c r="S412" s="18"/>
      <c r="T412" s="18"/>
      <c r="U412" s="18"/>
      <c r="V412" s="18"/>
      <c r="W412" s="18"/>
      <c r="X412" s="18"/>
      <c r="Y412" s="18"/>
      <c r="Z412" s="18"/>
      <c r="AA412" s="18"/>
      <c r="AB412" s="8"/>
    </row>
    <row r="413" spans="1:28" ht="15.75" customHeight="1" x14ac:dyDescent="0.2">
      <c r="A413" s="18"/>
      <c r="B413" s="18"/>
      <c r="C413" s="193"/>
      <c r="D413" s="18"/>
      <c r="E413" s="18"/>
      <c r="F413" s="18"/>
      <c r="G413" s="18"/>
      <c r="H413" s="18"/>
      <c r="I413" s="18"/>
      <c r="J413" s="18"/>
      <c r="K413" s="18"/>
      <c r="L413" s="18"/>
      <c r="M413" s="18"/>
      <c r="N413" s="18"/>
      <c r="O413" s="18"/>
      <c r="P413" s="18"/>
      <c r="Q413" s="1"/>
      <c r="S413" s="18"/>
      <c r="T413" s="18"/>
      <c r="U413" s="18"/>
      <c r="V413" s="18"/>
      <c r="W413" s="18"/>
      <c r="X413" s="18"/>
      <c r="Y413" s="18"/>
      <c r="Z413" s="18"/>
      <c r="AA413" s="18"/>
      <c r="AB413" s="8"/>
    </row>
    <row r="414" spans="1:28" ht="15.75" customHeight="1" x14ac:dyDescent="0.2">
      <c r="A414" s="18"/>
      <c r="B414" s="18"/>
      <c r="C414" s="193"/>
      <c r="D414" s="18"/>
      <c r="E414" s="18"/>
      <c r="F414" s="18"/>
      <c r="G414" s="18"/>
      <c r="H414" s="18"/>
      <c r="I414" s="18"/>
      <c r="J414" s="18"/>
      <c r="K414" s="18"/>
      <c r="L414" s="18"/>
      <c r="M414" s="18"/>
      <c r="N414" s="18"/>
      <c r="O414" s="18"/>
      <c r="P414" s="18"/>
      <c r="Q414" s="1"/>
      <c r="S414" s="18"/>
      <c r="T414" s="18"/>
      <c r="U414" s="18"/>
      <c r="V414" s="18"/>
      <c r="W414" s="18"/>
      <c r="X414" s="18"/>
      <c r="Y414" s="18"/>
      <c r="Z414" s="18"/>
      <c r="AA414" s="18"/>
      <c r="AB414" s="8"/>
    </row>
    <row r="415" spans="1:28" ht="15.75" customHeight="1" x14ac:dyDescent="0.2">
      <c r="A415" s="18"/>
      <c r="B415" s="18"/>
      <c r="C415" s="193"/>
      <c r="D415" s="18"/>
      <c r="E415" s="18"/>
      <c r="F415" s="18"/>
      <c r="G415" s="18"/>
      <c r="H415" s="18"/>
      <c r="I415" s="18"/>
      <c r="J415" s="18"/>
      <c r="K415" s="18"/>
      <c r="L415" s="18"/>
      <c r="M415" s="18"/>
      <c r="N415" s="18"/>
      <c r="O415" s="18"/>
      <c r="P415" s="18"/>
      <c r="Q415" s="1"/>
      <c r="S415" s="18"/>
      <c r="T415" s="18"/>
      <c r="U415" s="18"/>
      <c r="V415" s="18"/>
      <c r="W415" s="18"/>
      <c r="X415" s="18"/>
      <c r="Y415" s="18"/>
      <c r="Z415" s="18"/>
      <c r="AA415" s="18"/>
      <c r="AB415" s="8"/>
    </row>
    <row r="416" spans="1:28" ht="15.75" customHeight="1" x14ac:dyDescent="0.2">
      <c r="A416" s="18"/>
      <c r="B416" s="18"/>
      <c r="C416" s="193"/>
      <c r="D416" s="18"/>
      <c r="E416" s="18"/>
      <c r="F416" s="18"/>
      <c r="G416" s="18"/>
      <c r="H416" s="18"/>
      <c r="I416" s="18"/>
      <c r="J416" s="18"/>
      <c r="K416" s="18"/>
      <c r="L416" s="18"/>
      <c r="M416" s="18"/>
      <c r="N416" s="18"/>
      <c r="O416" s="18"/>
      <c r="P416" s="18"/>
      <c r="Q416" s="1"/>
      <c r="S416" s="18"/>
      <c r="T416" s="18"/>
      <c r="U416" s="18"/>
      <c r="V416" s="18"/>
      <c r="W416" s="18"/>
      <c r="X416" s="18"/>
      <c r="Y416" s="18"/>
      <c r="Z416" s="18"/>
      <c r="AA416" s="18"/>
      <c r="AB416" s="8"/>
    </row>
    <row r="417" spans="1:28" ht="15.75" customHeight="1" x14ac:dyDescent="0.2">
      <c r="A417" s="18"/>
      <c r="B417" s="18"/>
      <c r="C417" s="193"/>
      <c r="D417" s="18"/>
      <c r="E417" s="18"/>
      <c r="F417" s="18"/>
      <c r="G417" s="18"/>
      <c r="H417" s="18"/>
      <c r="I417" s="18"/>
      <c r="J417" s="18"/>
      <c r="K417" s="18"/>
      <c r="L417" s="18"/>
      <c r="M417" s="18"/>
      <c r="N417" s="18"/>
      <c r="O417" s="18"/>
      <c r="P417" s="18"/>
      <c r="Q417" s="1"/>
      <c r="S417" s="18"/>
      <c r="T417" s="18"/>
      <c r="U417" s="18"/>
      <c r="V417" s="18"/>
      <c r="W417" s="18"/>
      <c r="X417" s="18"/>
      <c r="Y417" s="18"/>
      <c r="Z417" s="18"/>
      <c r="AA417" s="18"/>
      <c r="AB417" s="8"/>
    </row>
    <row r="418" spans="1:28" ht="15.75" customHeight="1" x14ac:dyDescent="0.2">
      <c r="A418" s="18"/>
      <c r="B418" s="18"/>
      <c r="C418" s="193"/>
      <c r="D418" s="18"/>
      <c r="E418" s="18"/>
      <c r="F418" s="18"/>
      <c r="G418" s="18"/>
      <c r="H418" s="18"/>
      <c r="I418" s="18"/>
      <c r="J418" s="18"/>
      <c r="K418" s="18"/>
      <c r="L418" s="18"/>
      <c r="M418" s="18"/>
      <c r="N418" s="18"/>
      <c r="O418" s="18"/>
      <c r="P418" s="18"/>
      <c r="Q418" s="1"/>
      <c r="S418" s="18"/>
      <c r="T418" s="18"/>
      <c r="U418" s="18"/>
      <c r="V418" s="18"/>
      <c r="W418" s="18"/>
      <c r="X418" s="18"/>
      <c r="Y418" s="18"/>
      <c r="Z418" s="18"/>
      <c r="AA418" s="18"/>
      <c r="AB418" s="8"/>
    </row>
    <row r="419" spans="1:28" ht="15.75" customHeight="1" x14ac:dyDescent="0.2">
      <c r="A419" s="18"/>
      <c r="B419" s="18"/>
      <c r="C419" s="193"/>
      <c r="D419" s="18"/>
      <c r="E419" s="18"/>
      <c r="F419" s="18"/>
      <c r="G419" s="18"/>
      <c r="H419" s="18"/>
      <c r="I419" s="18"/>
      <c r="J419" s="18"/>
      <c r="K419" s="18"/>
      <c r="L419" s="18"/>
      <c r="M419" s="18"/>
      <c r="N419" s="18"/>
      <c r="O419" s="18"/>
      <c r="P419" s="18"/>
      <c r="Q419" s="1"/>
      <c r="S419" s="18"/>
      <c r="T419" s="18"/>
      <c r="U419" s="18"/>
      <c r="V419" s="18"/>
      <c r="W419" s="18"/>
      <c r="X419" s="18"/>
      <c r="Y419" s="18"/>
      <c r="Z419" s="18"/>
      <c r="AA419" s="18"/>
      <c r="AB419" s="8"/>
    </row>
    <row r="420" spans="1:28" ht="15.75" customHeight="1" x14ac:dyDescent="0.2">
      <c r="A420" s="18"/>
      <c r="B420" s="18"/>
      <c r="C420" s="193"/>
      <c r="D420" s="18"/>
      <c r="E420" s="18"/>
      <c r="F420" s="18"/>
      <c r="G420" s="18"/>
      <c r="H420" s="18"/>
      <c r="I420" s="18"/>
      <c r="J420" s="18"/>
      <c r="K420" s="18"/>
      <c r="L420" s="18"/>
      <c r="M420" s="18"/>
      <c r="N420" s="18"/>
      <c r="O420" s="18"/>
      <c r="P420" s="18"/>
      <c r="Q420" s="1"/>
      <c r="S420" s="18"/>
      <c r="T420" s="18"/>
      <c r="U420" s="18"/>
      <c r="V420" s="18"/>
      <c r="W420" s="18"/>
      <c r="X420" s="18"/>
      <c r="Y420" s="18"/>
      <c r="Z420" s="18"/>
      <c r="AA420" s="18"/>
      <c r="AB420" s="8"/>
    </row>
    <row r="421" spans="1:28" ht="15.75" customHeight="1" x14ac:dyDescent="0.2">
      <c r="A421" s="18"/>
      <c r="B421" s="18"/>
      <c r="C421" s="193"/>
      <c r="D421" s="18"/>
      <c r="E421" s="18"/>
      <c r="F421" s="18"/>
      <c r="G421" s="18"/>
      <c r="H421" s="18"/>
      <c r="I421" s="18"/>
      <c r="J421" s="18"/>
      <c r="K421" s="18"/>
      <c r="L421" s="18"/>
      <c r="M421" s="18"/>
      <c r="N421" s="18"/>
      <c r="O421" s="18"/>
      <c r="P421" s="18"/>
      <c r="Q421" s="1"/>
      <c r="S421" s="18"/>
      <c r="T421" s="18"/>
      <c r="U421" s="18"/>
      <c r="V421" s="18"/>
      <c r="W421" s="18"/>
      <c r="X421" s="18"/>
      <c r="Y421" s="18"/>
      <c r="Z421" s="18"/>
      <c r="AA421" s="18"/>
      <c r="AB421" s="8"/>
    </row>
    <row r="422" spans="1:28" ht="15.75" customHeight="1" x14ac:dyDescent="0.2">
      <c r="A422" s="18"/>
      <c r="B422" s="18"/>
      <c r="C422" s="193"/>
      <c r="D422" s="18"/>
      <c r="E422" s="18"/>
      <c r="F422" s="18"/>
      <c r="G422" s="18"/>
      <c r="H422" s="18"/>
      <c r="I422" s="18"/>
      <c r="J422" s="18"/>
      <c r="K422" s="18"/>
      <c r="L422" s="18"/>
      <c r="M422" s="18"/>
      <c r="N422" s="18"/>
      <c r="O422" s="18"/>
      <c r="P422" s="18"/>
      <c r="Q422" s="1"/>
      <c r="S422" s="18"/>
      <c r="T422" s="18"/>
      <c r="U422" s="18"/>
      <c r="V422" s="18"/>
      <c r="W422" s="18"/>
      <c r="X422" s="18"/>
      <c r="Y422" s="18"/>
      <c r="Z422" s="18"/>
      <c r="AA422" s="18"/>
      <c r="AB422" s="8"/>
    </row>
    <row r="423" spans="1:28" ht="15.75" customHeight="1" x14ac:dyDescent="0.2">
      <c r="A423" s="18"/>
      <c r="B423" s="18"/>
      <c r="C423" s="193"/>
      <c r="D423" s="18"/>
      <c r="E423" s="18"/>
      <c r="F423" s="18"/>
      <c r="G423" s="18"/>
      <c r="H423" s="18"/>
      <c r="I423" s="18"/>
      <c r="J423" s="18"/>
      <c r="K423" s="18"/>
      <c r="L423" s="18"/>
      <c r="M423" s="18"/>
      <c r="N423" s="18"/>
      <c r="O423" s="18"/>
      <c r="P423" s="18"/>
      <c r="Q423" s="1"/>
      <c r="S423" s="18"/>
      <c r="T423" s="18"/>
      <c r="U423" s="18"/>
      <c r="V423" s="18"/>
      <c r="W423" s="18"/>
      <c r="X423" s="18"/>
      <c r="Y423" s="18"/>
      <c r="Z423" s="18"/>
      <c r="AA423" s="18"/>
      <c r="AB423" s="8"/>
    </row>
    <row r="424" spans="1:28" ht="15.75" customHeight="1" x14ac:dyDescent="0.2">
      <c r="A424" s="18"/>
      <c r="B424" s="18"/>
      <c r="C424" s="193"/>
      <c r="D424" s="18"/>
      <c r="E424" s="18"/>
      <c r="F424" s="18"/>
      <c r="G424" s="18"/>
      <c r="H424" s="18"/>
      <c r="I424" s="18"/>
      <c r="J424" s="18"/>
      <c r="K424" s="18"/>
      <c r="L424" s="18"/>
      <c r="M424" s="18"/>
      <c r="N424" s="18"/>
      <c r="O424" s="18"/>
      <c r="P424" s="18"/>
      <c r="Q424" s="1"/>
      <c r="S424" s="18"/>
      <c r="T424" s="18"/>
      <c r="U424" s="18"/>
      <c r="V424" s="18"/>
      <c r="W424" s="18"/>
      <c r="X424" s="18"/>
      <c r="Y424" s="18"/>
      <c r="Z424" s="18"/>
      <c r="AA424" s="18"/>
      <c r="AB424" s="8"/>
    </row>
    <row r="425" spans="1:28" ht="15.75" customHeight="1" x14ac:dyDescent="0.2">
      <c r="A425" s="18"/>
      <c r="B425" s="18"/>
      <c r="C425" s="193"/>
      <c r="D425" s="18"/>
      <c r="E425" s="18"/>
      <c r="F425" s="18"/>
      <c r="G425" s="18"/>
      <c r="H425" s="18"/>
      <c r="I425" s="18"/>
      <c r="J425" s="18"/>
      <c r="K425" s="18"/>
      <c r="L425" s="18"/>
      <c r="M425" s="18"/>
      <c r="N425" s="18"/>
      <c r="O425" s="18"/>
      <c r="P425" s="18"/>
      <c r="Q425" s="1"/>
      <c r="S425" s="18"/>
      <c r="T425" s="18"/>
      <c r="U425" s="18"/>
      <c r="V425" s="18"/>
      <c r="W425" s="18"/>
      <c r="X425" s="18"/>
      <c r="Y425" s="18"/>
      <c r="Z425" s="18"/>
      <c r="AA425" s="18"/>
      <c r="AB425" s="8"/>
    </row>
    <row r="426" spans="1:28" ht="15.75" customHeight="1" x14ac:dyDescent="0.2">
      <c r="A426" s="18"/>
      <c r="B426" s="18"/>
      <c r="C426" s="193"/>
      <c r="D426" s="18"/>
      <c r="E426" s="18"/>
      <c r="F426" s="18"/>
      <c r="G426" s="18"/>
      <c r="H426" s="18"/>
      <c r="I426" s="18"/>
      <c r="J426" s="18"/>
      <c r="K426" s="18"/>
      <c r="L426" s="18"/>
      <c r="M426" s="18"/>
      <c r="N426" s="18"/>
      <c r="O426" s="18"/>
      <c r="P426" s="18"/>
      <c r="Q426" s="1"/>
      <c r="S426" s="18"/>
      <c r="T426" s="18"/>
      <c r="U426" s="18"/>
      <c r="V426" s="18"/>
      <c r="W426" s="18"/>
      <c r="X426" s="18"/>
      <c r="Y426" s="18"/>
      <c r="Z426" s="18"/>
      <c r="AA426" s="18"/>
      <c r="AB426" s="8"/>
    </row>
    <row r="427" spans="1:28" ht="15.75" customHeight="1" x14ac:dyDescent="0.2">
      <c r="A427" s="18"/>
      <c r="B427" s="18"/>
      <c r="C427" s="193"/>
      <c r="D427" s="18"/>
      <c r="E427" s="18"/>
      <c r="F427" s="18"/>
      <c r="G427" s="18"/>
      <c r="H427" s="18"/>
      <c r="I427" s="18"/>
      <c r="J427" s="18"/>
      <c r="K427" s="18"/>
      <c r="L427" s="18"/>
      <c r="M427" s="18"/>
      <c r="N427" s="18"/>
      <c r="O427" s="18"/>
      <c r="P427" s="18"/>
      <c r="Q427" s="1"/>
      <c r="S427" s="18"/>
      <c r="T427" s="18"/>
      <c r="U427" s="18"/>
      <c r="V427" s="18"/>
      <c r="W427" s="18"/>
      <c r="X427" s="18"/>
      <c r="Y427" s="18"/>
      <c r="Z427" s="18"/>
      <c r="AA427" s="18"/>
      <c r="AB427" s="8"/>
    </row>
    <row r="428" spans="1:28" ht="15.75" customHeight="1" x14ac:dyDescent="0.2">
      <c r="A428" s="18"/>
      <c r="B428" s="18"/>
      <c r="C428" s="193"/>
      <c r="D428" s="18"/>
      <c r="E428" s="18"/>
      <c r="F428" s="18"/>
      <c r="G428" s="18"/>
      <c r="H428" s="18"/>
      <c r="I428" s="18"/>
      <c r="J428" s="18"/>
      <c r="K428" s="18"/>
      <c r="L428" s="18"/>
      <c r="M428" s="18"/>
      <c r="N428" s="18"/>
      <c r="O428" s="18"/>
      <c r="P428" s="18"/>
      <c r="Q428" s="1"/>
      <c r="S428" s="18"/>
      <c r="T428" s="18"/>
      <c r="U428" s="18"/>
      <c r="V428" s="18"/>
      <c r="W428" s="18"/>
      <c r="X428" s="18"/>
      <c r="Y428" s="18"/>
      <c r="Z428" s="18"/>
      <c r="AA428" s="18"/>
      <c r="AB428" s="8"/>
    </row>
    <row r="429" spans="1:28" ht="15.75" customHeight="1" x14ac:dyDescent="0.2">
      <c r="A429" s="18"/>
      <c r="B429" s="18"/>
      <c r="C429" s="193"/>
      <c r="D429" s="18"/>
      <c r="E429" s="18"/>
      <c r="F429" s="18"/>
      <c r="G429" s="18"/>
      <c r="H429" s="18"/>
      <c r="I429" s="18"/>
      <c r="J429" s="18"/>
      <c r="K429" s="18"/>
      <c r="L429" s="18"/>
      <c r="M429" s="18"/>
      <c r="N429" s="18"/>
      <c r="O429" s="18"/>
      <c r="P429" s="18"/>
      <c r="Q429" s="1"/>
      <c r="S429" s="18"/>
      <c r="T429" s="18"/>
      <c r="U429" s="18"/>
      <c r="V429" s="18"/>
      <c r="W429" s="18"/>
      <c r="X429" s="18"/>
      <c r="Y429" s="18"/>
      <c r="Z429" s="18"/>
      <c r="AA429" s="18"/>
      <c r="AB429" s="8"/>
    </row>
    <row r="430" spans="1:28" ht="15.75" customHeight="1" x14ac:dyDescent="0.2">
      <c r="A430" s="18"/>
      <c r="B430" s="18"/>
      <c r="C430" s="193"/>
      <c r="D430" s="18"/>
      <c r="E430" s="18"/>
      <c r="F430" s="18"/>
      <c r="G430" s="18"/>
      <c r="H430" s="18"/>
      <c r="I430" s="18"/>
      <c r="J430" s="18"/>
      <c r="K430" s="18"/>
      <c r="L430" s="18"/>
      <c r="M430" s="18"/>
      <c r="N430" s="18"/>
      <c r="O430" s="18"/>
      <c r="P430" s="18"/>
      <c r="Q430" s="1"/>
      <c r="S430" s="18"/>
      <c r="T430" s="18"/>
      <c r="U430" s="18"/>
      <c r="V430" s="18"/>
      <c r="W430" s="18"/>
      <c r="X430" s="18"/>
      <c r="Y430" s="18"/>
      <c r="Z430" s="18"/>
      <c r="AA430" s="18"/>
      <c r="AB430" s="8"/>
    </row>
    <row r="431" spans="1:28" ht="15.75" customHeight="1" x14ac:dyDescent="0.2">
      <c r="A431" s="18"/>
      <c r="B431" s="18"/>
      <c r="C431" s="193"/>
      <c r="D431" s="18"/>
      <c r="E431" s="18"/>
      <c r="F431" s="18"/>
      <c r="G431" s="18"/>
      <c r="H431" s="18"/>
      <c r="I431" s="18"/>
      <c r="J431" s="18"/>
      <c r="K431" s="18"/>
      <c r="L431" s="18"/>
      <c r="M431" s="18"/>
      <c r="N431" s="18"/>
      <c r="O431" s="18"/>
      <c r="P431" s="18"/>
      <c r="Q431" s="1"/>
      <c r="S431" s="18"/>
      <c r="T431" s="18"/>
      <c r="U431" s="18"/>
      <c r="V431" s="18"/>
      <c r="W431" s="18"/>
      <c r="X431" s="18"/>
      <c r="Y431" s="18"/>
      <c r="Z431" s="18"/>
      <c r="AA431" s="18"/>
      <c r="AB431" s="8"/>
    </row>
    <row r="432" spans="1:28" ht="15.75" customHeight="1" x14ac:dyDescent="0.2">
      <c r="A432" s="18"/>
      <c r="B432" s="18"/>
      <c r="C432" s="193"/>
      <c r="D432" s="18"/>
      <c r="E432" s="18"/>
      <c r="F432" s="18"/>
      <c r="G432" s="18"/>
      <c r="H432" s="18"/>
      <c r="I432" s="18"/>
      <c r="J432" s="18"/>
      <c r="K432" s="18"/>
      <c r="L432" s="18"/>
      <c r="M432" s="18"/>
      <c r="N432" s="18"/>
      <c r="O432" s="18"/>
      <c r="P432" s="18"/>
      <c r="Q432" s="1"/>
      <c r="S432" s="18"/>
      <c r="T432" s="18"/>
      <c r="U432" s="18"/>
      <c r="V432" s="18"/>
      <c r="W432" s="18"/>
      <c r="X432" s="18"/>
      <c r="Y432" s="18"/>
      <c r="Z432" s="18"/>
      <c r="AA432" s="18"/>
      <c r="AB432" s="8"/>
    </row>
    <row r="433" spans="1:28" ht="15.75" customHeight="1" x14ac:dyDescent="0.2">
      <c r="A433" s="18"/>
      <c r="B433" s="18"/>
      <c r="C433" s="193"/>
      <c r="D433" s="18"/>
      <c r="E433" s="18"/>
      <c r="F433" s="18"/>
      <c r="G433" s="18"/>
      <c r="H433" s="18"/>
      <c r="I433" s="18"/>
      <c r="J433" s="18"/>
      <c r="K433" s="18"/>
      <c r="L433" s="18"/>
      <c r="M433" s="18"/>
      <c r="N433" s="18"/>
      <c r="O433" s="18"/>
      <c r="P433" s="18"/>
      <c r="Q433" s="1"/>
      <c r="S433" s="18"/>
      <c r="T433" s="18"/>
      <c r="U433" s="18"/>
      <c r="V433" s="18"/>
      <c r="W433" s="18"/>
      <c r="X433" s="18"/>
      <c r="Y433" s="18"/>
      <c r="Z433" s="18"/>
      <c r="AA433" s="18"/>
      <c r="AB433" s="8"/>
    </row>
    <row r="434" spans="1:28" ht="15.75" customHeight="1" x14ac:dyDescent="0.2">
      <c r="A434" s="18"/>
      <c r="B434" s="18"/>
      <c r="C434" s="193"/>
      <c r="D434" s="18"/>
      <c r="E434" s="18"/>
      <c r="F434" s="18"/>
      <c r="G434" s="18"/>
      <c r="H434" s="18"/>
      <c r="I434" s="18"/>
      <c r="J434" s="18"/>
      <c r="K434" s="18"/>
      <c r="L434" s="18"/>
      <c r="M434" s="18"/>
      <c r="N434" s="18"/>
      <c r="O434" s="18"/>
      <c r="P434" s="18"/>
      <c r="Q434" s="1"/>
      <c r="S434" s="18"/>
      <c r="T434" s="18"/>
      <c r="U434" s="18"/>
      <c r="V434" s="18"/>
      <c r="W434" s="18"/>
      <c r="X434" s="18"/>
      <c r="Y434" s="18"/>
      <c r="Z434" s="18"/>
      <c r="AA434" s="18"/>
      <c r="AB434" s="8"/>
    </row>
    <row r="435" spans="1:28" ht="15.75" customHeight="1" x14ac:dyDescent="0.2">
      <c r="A435" s="18"/>
      <c r="B435" s="18"/>
      <c r="C435" s="193"/>
      <c r="D435" s="18"/>
      <c r="E435" s="18"/>
      <c r="F435" s="18"/>
      <c r="G435" s="18"/>
      <c r="H435" s="18"/>
      <c r="I435" s="18"/>
      <c r="J435" s="18"/>
      <c r="K435" s="18"/>
      <c r="L435" s="18"/>
      <c r="M435" s="18"/>
      <c r="N435" s="18"/>
      <c r="O435" s="18"/>
      <c r="P435" s="18"/>
      <c r="Q435" s="1"/>
      <c r="S435" s="18"/>
      <c r="T435" s="18"/>
      <c r="U435" s="18"/>
      <c r="V435" s="18"/>
      <c r="W435" s="18"/>
      <c r="X435" s="18"/>
      <c r="Y435" s="18"/>
      <c r="Z435" s="18"/>
      <c r="AA435" s="18"/>
      <c r="AB435" s="8"/>
    </row>
    <row r="436" spans="1:28" ht="15.75" customHeight="1" x14ac:dyDescent="0.2">
      <c r="A436" s="18"/>
      <c r="B436" s="18"/>
      <c r="C436" s="193"/>
      <c r="D436" s="18"/>
      <c r="E436" s="18"/>
      <c r="F436" s="18"/>
      <c r="G436" s="18"/>
      <c r="H436" s="18"/>
      <c r="I436" s="18"/>
      <c r="J436" s="18"/>
      <c r="K436" s="18"/>
      <c r="L436" s="18"/>
      <c r="M436" s="18"/>
      <c r="N436" s="18"/>
      <c r="O436" s="18"/>
      <c r="P436" s="18"/>
      <c r="Q436" s="1"/>
      <c r="S436" s="18"/>
      <c r="T436" s="18"/>
      <c r="U436" s="18"/>
      <c r="V436" s="18"/>
      <c r="W436" s="18"/>
      <c r="X436" s="18"/>
      <c r="Y436" s="18"/>
      <c r="Z436" s="18"/>
      <c r="AA436" s="18"/>
      <c r="AB436" s="8"/>
    </row>
    <row r="437" spans="1:28" ht="15.75" customHeight="1" x14ac:dyDescent="0.2">
      <c r="A437" s="18"/>
      <c r="B437" s="18"/>
      <c r="C437" s="193"/>
      <c r="D437" s="18"/>
      <c r="E437" s="18"/>
      <c r="F437" s="18"/>
      <c r="G437" s="18"/>
      <c r="H437" s="18"/>
      <c r="I437" s="18"/>
      <c r="J437" s="18"/>
      <c r="K437" s="18"/>
      <c r="L437" s="18"/>
      <c r="M437" s="18"/>
      <c r="N437" s="18"/>
      <c r="O437" s="18"/>
      <c r="P437" s="18"/>
      <c r="Q437" s="1"/>
      <c r="S437" s="18"/>
      <c r="T437" s="18"/>
      <c r="U437" s="18"/>
      <c r="V437" s="18"/>
      <c r="W437" s="18"/>
      <c r="X437" s="18"/>
      <c r="Y437" s="18"/>
      <c r="Z437" s="18"/>
      <c r="AA437" s="18"/>
      <c r="AB437" s="8"/>
    </row>
    <row r="438" spans="1:28" ht="15.75" customHeight="1" x14ac:dyDescent="0.2">
      <c r="A438" s="18"/>
      <c r="B438" s="18"/>
      <c r="C438" s="193"/>
      <c r="D438" s="18"/>
      <c r="E438" s="18"/>
      <c r="F438" s="18"/>
      <c r="G438" s="18"/>
      <c r="H438" s="18"/>
      <c r="I438" s="18"/>
      <c r="J438" s="18"/>
      <c r="K438" s="18"/>
      <c r="L438" s="18"/>
      <c r="M438" s="18"/>
      <c r="N438" s="18"/>
      <c r="O438" s="18"/>
      <c r="P438" s="18"/>
      <c r="Q438" s="1"/>
      <c r="S438" s="18"/>
      <c r="T438" s="18"/>
      <c r="U438" s="18"/>
      <c r="V438" s="18"/>
      <c r="W438" s="18"/>
      <c r="X438" s="18"/>
      <c r="Y438" s="18"/>
      <c r="Z438" s="18"/>
      <c r="AA438" s="18"/>
      <c r="AB438" s="8"/>
    </row>
    <row r="439" spans="1:28" ht="15.75" customHeight="1" x14ac:dyDescent="0.2">
      <c r="A439" s="18"/>
      <c r="B439" s="18"/>
      <c r="C439" s="193"/>
      <c r="D439" s="18"/>
      <c r="E439" s="18"/>
      <c r="F439" s="18"/>
      <c r="G439" s="18"/>
      <c r="H439" s="18"/>
      <c r="I439" s="18"/>
      <c r="J439" s="18"/>
      <c r="K439" s="18"/>
      <c r="L439" s="18"/>
      <c r="M439" s="18"/>
      <c r="N439" s="18"/>
      <c r="O439" s="18"/>
      <c r="P439" s="18"/>
      <c r="Q439" s="1"/>
      <c r="S439" s="18"/>
      <c r="T439" s="18"/>
      <c r="U439" s="18"/>
      <c r="V439" s="18"/>
      <c r="W439" s="18"/>
      <c r="X439" s="18"/>
      <c r="Y439" s="18"/>
      <c r="Z439" s="18"/>
      <c r="AA439" s="18"/>
      <c r="AB439" s="8"/>
    </row>
    <row r="440" spans="1:28" ht="15.75" customHeight="1" x14ac:dyDescent="0.2">
      <c r="A440" s="18"/>
      <c r="B440" s="18"/>
      <c r="C440" s="193"/>
      <c r="D440" s="18"/>
      <c r="E440" s="18"/>
      <c r="F440" s="18"/>
      <c r="G440" s="18"/>
      <c r="H440" s="18"/>
      <c r="I440" s="18"/>
      <c r="J440" s="18"/>
      <c r="K440" s="18"/>
      <c r="L440" s="18"/>
      <c r="M440" s="18"/>
      <c r="N440" s="18"/>
      <c r="O440" s="18"/>
      <c r="P440" s="18"/>
      <c r="Q440" s="1"/>
      <c r="S440" s="18"/>
      <c r="T440" s="18"/>
      <c r="U440" s="18"/>
      <c r="V440" s="18"/>
      <c r="W440" s="18"/>
      <c r="X440" s="18"/>
      <c r="Y440" s="18"/>
      <c r="Z440" s="18"/>
      <c r="AA440" s="18"/>
      <c r="AB440" s="8"/>
    </row>
    <row r="441" spans="1:28" ht="15.75" customHeight="1" x14ac:dyDescent="0.2">
      <c r="A441" s="18"/>
      <c r="B441" s="18"/>
      <c r="C441" s="193"/>
      <c r="D441" s="18"/>
      <c r="E441" s="18"/>
      <c r="F441" s="18"/>
      <c r="G441" s="18"/>
      <c r="H441" s="18"/>
      <c r="I441" s="18"/>
      <c r="J441" s="18"/>
      <c r="K441" s="18"/>
      <c r="L441" s="18"/>
      <c r="M441" s="18"/>
      <c r="N441" s="18"/>
      <c r="O441" s="18"/>
      <c r="P441" s="18"/>
      <c r="Q441" s="1"/>
      <c r="S441" s="18"/>
      <c r="T441" s="18"/>
      <c r="U441" s="18"/>
      <c r="V441" s="18"/>
      <c r="W441" s="18"/>
      <c r="X441" s="18"/>
      <c r="Y441" s="18"/>
      <c r="Z441" s="18"/>
      <c r="AA441" s="18"/>
      <c r="AB441" s="8"/>
    </row>
    <row r="442" spans="1:28" ht="15.75" customHeight="1" x14ac:dyDescent="0.2">
      <c r="A442" s="18"/>
      <c r="B442" s="18"/>
      <c r="C442" s="193"/>
      <c r="D442" s="18"/>
      <c r="E442" s="18"/>
      <c r="F442" s="18"/>
      <c r="G442" s="18"/>
      <c r="H442" s="18"/>
      <c r="I442" s="18"/>
      <c r="J442" s="18"/>
      <c r="K442" s="18"/>
      <c r="L442" s="18"/>
      <c r="M442" s="18"/>
      <c r="N442" s="18"/>
      <c r="O442" s="18"/>
      <c r="P442" s="18"/>
      <c r="Q442" s="1"/>
      <c r="S442" s="18"/>
      <c r="T442" s="18"/>
      <c r="U442" s="18"/>
      <c r="V442" s="18"/>
      <c r="W442" s="18"/>
      <c r="X442" s="18"/>
      <c r="Y442" s="18"/>
      <c r="Z442" s="18"/>
      <c r="AA442" s="18"/>
      <c r="AB442" s="8"/>
    </row>
    <row r="443" spans="1:28" ht="15.75" customHeight="1" x14ac:dyDescent="0.2">
      <c r="A443" s="18"/>
      <c r="B443" s="18"/>
      <c r="C443" s="193"/>
      <c r="D443" s="18"/>
      <c r="E443" s="18"/>
      <c r="F443" s="18"/>
      <c r="G443" s="18"/>
      <c r="H443" s="18"/>
      <c r="I443" s="18"/>
      <c r="J443" s="18"/>
      <c r="K443" s="18"/>
      <c r="L443" s="18"/>
      <c r="M443" s="18"/>
      <c r="N443" s="18"/>
      <c r="O443" s="18"/>
      <c r="P443" s="18"/>
      <c r="Q443" s="1"/>
      <c r="S443" s="18"/>
      <c r="T443" s="18"/>
      <c r="U443" s="18"/>
      <c r="V443" s="18"/>
      <c r="W443" s="18"/>
      <c r="X443" s="18"/>
      <c r="Y443" s="18"/>
      <c r="Z443" s="18"/>
      <c r="AA443" s="18"/>
      <c r="AB443" s="8"/>
    </row>
    <row r="444" spans="1:28" ht="15.75" customHeight="1" x14ac:dyDescent="0.2">
      <c r="A444" s="18"/>
      <c r="B444" s="18"/>
      <c r="C444" s="193"/>
      <c r="D444" s="18"/>
      <c r="E444" s="18"/>
      <c r="F444" s="18"/>
      <c r="G444" s="18"/>
      <c r="H444" s="18"/>
      <c r="I444" s="18"/>
      <c r="J444" s="18"/>
      <c r="K444" s="18"/>
      <c r="L444" s="18"/>
      <c r="M444" s="18"/>
      <c r="N444" s="18"/>
      <c r="O444" s="18"/>
      <c r="P444" s="18"/>
      <c r="Q444" s="1"/>
      <c r="S444" s="18"/>
      <c r="T444" s="18"/>
      <c r="U444" s="18"/>
      <c r="V444" s="18"/>
      <c r="W444" s="18"/>
      <c r="X444" s="18"/>
      <c r="Y444" s="18"/>
      <c r="Z444" s="18"/>
      <c r="AA444" s="18"/>
      <c r="AB444" s="8"/>
    </row>
    <row r="445" spans="1:28" ht="15.75" customHeight="1" x14ac:dyDescent="0.2">
      <c r="A445" s="18"/>
      <c r="B445" s="18"/>
      <c r="C445" s="193"/>
      <c r="D445" s="18"/>
      <c r="E445" s="18"/>
      <c r="F445" s="18"/>
      <c r="G445" s="18"/>
      <c r="H445" s="18"/>
      <c r="I445" s="18"/>
      <c r="J445" s="18"/>
      <c r="K445" s="18"/>
      <c r="L445" s="18"/>
      <c r="M445" s="18"/>
      <c r="N445" s="18"/>
      <c r="O445" s="18"/>
      <c r="P445" s="18"/>
      <c r="Q445" s="1"/>
      <c r="S445" s="18"/>
      <c r="T445" s="18"/>
      <c r="U445" s="18"/>
      <c r="V445" s="18"/>
      <c r="W445" s="18"/>
      <c r="X445" s="18"/>
      <c r="Y445" s="18"/>
      <c r="Z445" s="18"/>
      <c r="AA445" s="18"/>
      <c r="AB445" s="8"/>
    </row>
    <row r="446" spans="1:28" ht="15.75" customHeight="1" x14ac:dyDescent="0.2">
      <c r="A446" s="18"/>
      <c r="B446" s="18"/>
      <c r="C446" s="193"/>
      <c r="D446" s="18"/>
      <c r="E446" s="18"/>
      <c r="F446" s="18"/>
      <c r="G446" s="18"/>
      <c r="H446" s="18"/>
      <c r="I446" s="18"/>
      <c r="J446" s="18"/>
      <c r="K446" s="18"/>
      <c r="L446" s="18"/>
      <c r="M446" s="18"/>
      <c r="N446" s="18"/>
      <c r="O446" s="18"/>
      <c r="P446" s="18"/>
      <c r="Q446" s="1"/>
      <c r="S446" s="18"/>
      <c r="T446" s="18"/>
      <c r="U446" s="18"/>
      <c r="V446" s="18"/>
      <c r="W446" s="18"/>
      <c r="X446" s="18"/>
      <c r="Y446" s="18"/>
      <c r="Z446" s="18"/>
      <c r="AA446" s="18"/>
      <c r="AB446" s="8"/>
    </row>
    <row r="447" spans="1:28" ht="15.75" customHeight="1" x14ac:dyDescent="0.2">
      <c r="A447" s="18"/>
      <c r="B447" s="18"/>
      <c r="C447" s="193"/>
      <c r="D447" s="18"/>
      <c r="E447" s="18"/>
      <c r="F447" s="18"/>
      <c r="G447" s="18"/>
      <c r="H447" s="18"/>
      <c r="I447" s="18"/>
      <c r="J447" s="18"/>
      <c r="K447" s="18"/>
      <c r="L447" s="18"/>
      <c r="M447" s="18"/>
      <c r="N447" s="18"/>
      <c r="O447" s="18"/>
      <c r="P447" s="18"/>
      <c r="Q447" s="1"/>
      <c r="S447" s="18"/>
      <c r="T447" s="18"/>
      <c r="U447" s="18"/>
      <c r="V447" s="18"/>
      <c r="W447" s="18"/>
      <c r="X447" s="18"/>
      <c r="Y447" s="18"/>
      <c r="Z447" s="18"/>
      <c r="AA447" s="18"/>
      <c r="AB447" s="8"/>
    </row>
    <row r="448" spans="1:28" ht="15.75" customHeight="1" x14ac:dyDescent="0.2">
      <c r="A448" s="18"/>
      <c r="B448" s="18"/>
      <c r="C448" s="193"/>
      <c r="D448" s="18"/>
      <c r="E448" s="18"/>
      <c r="F448" s="18"/>
      <c r="G448" s="18"/>
      <c r="H448" s="18"/>
      <c r="I448" s="18"/>
      <c r="J448" s="18"/>
      <c r="K448" s="18"/>
      <c r="L448" s="18"/>
      <c r="M448" s="18"/>
      <c r="N448" s="18"/>
      <c r="O448" s="18"/>
      <c r="P448" s="18"/>
      <c r="Q448" s="1"/>
      <c r="S448" s="18"/>
      <c r="T448" s="18"/>
      <c r="U448" s="18"/>
      <c r="V448" s="18"/>
      <c r="W448" s="18"/>
      <c r="X448" s="18"/>
      <c r="Y448" s="18"/>
      <c r="Z448" s="18"/>
      <c r="AA448" s="18"/>
      <c r="AB448" s="8"/>
    </row>
    <row r="449" spans="1:28" ht="15.75" customHeight="1" x14ac:dyDescent="0.2">
      <c r="A449" s="18"/>
      <c r="B449" s="18"/>
      <c r="C449" s="193"/>
      <c r="D449" s="18"/>
      <c r="E449" s="18"/>
      <c r="F449" s="18"/>
      <c r="G449" s="18"/>
      <c r="H449" s="18"/>
      <c r="I449" s="18"/>
      <c r="J449" s="18"/>
      <c r="K449" s="18"/>
      <c r="L449" s="18"/>
      <c r="M449" s="18"/>
      <c r="N449" s="18"/>
      <c r="O449" s="18"/>
      <c r="P449" s="18"/>
      <c r="Q449" s="1"/>
      <c r="S449" s="18"/>
      <c r="T449" s="18"/>
      <c r="U449" s="18"/>
      <c r="V449" s="18"/>
      <c r="W449" s="18"/>
      <c r="X449" s="18"/>
      <c r="Y449" s="18"/>
      <c r="Z449" s="18"/>
      <c r="AA449" s="18"/>
      <c r="AB449" s="8"/>
    </row>
    <row r="450" spans="1:28" ht="15.75" customHeight="1" x14ac:dyDescent="0.2">
      <c r="A450" s="18"/>
      <c r="B450" s="18"/>
      <c r="C450" s="193"/>
      <c r="D450" s="18"/>
      <c r="E450" s="18"/>
      <c r="F450" s="18"/>
      <c r="G450" s="18"/>
      <c r="H450" s="18"/>
      <c r="I450" s="18"/>
      <c r="J450" s="18"/>
      <c r="K450" s="18"/>
      <c r="L450" s="18"/>
      <c r="M450" s="18"/>
      <c r="N450" s="18"/>
      <c r="O450" s="18"/>
      <c r="P450" s="18"/>
      <c r="Q450" s="1"/>
      <c r="S450" s="18"/>
      <c r="T450" s="18"/>
      <c r="U450" s="18"/>
      <c r="V450" s="18"/>
      <c r="W450" s="18"/>
      <c r="X450" s="18"/>
      <c r="Y450" s="18"/>
      <c r="Z450" s="18"/>
      <c r="AA450" s="18"/>
      <c r="AB450" s="8"/>
    </row>
    <row r="451" spans="1:28" ht="15.75" customHeight="1" x14ac:dyDescent="0.2">
      <c r="A451" s="18"/>
      <c r="B451" s="18"/>
      <c r="C451" s="193"/>
      <c r="D451" s="18"/>
      <c r="E451" s="18"/>
      <c r="F451" s="18"/>
      <c r="G451" s="18"/>
      <c r="H451" s="18"/>
      <c r="I451" s="18"/>
      <c r="J451" s="18"/>
      <c r="K451" s="18"/>
      <c r="L451" s="18"/>
      <c r="M451" s="18"/>
      <c r="N451" s="18"/>
      <c r="O451" s="18"/>
      <c r="P451" s="18"/>
      <c r="Q451" s="1"/>
      <c r="S451" s="18"/>
      <c r="T451" s="18"/>
      <c r="U451" s="18"/>
      <c r="V451" s="18"/>
      <c r="W451" s="18"/>
      <c r="X451" s="18"/>
      <c r="Y451" s="18"/>
      <c r="Z451" s="18"/>
      <c r="AA451" s="18"/>
      <c r="AB451" s="8"/>
    </row>
    <row r="452" spans="1:28" ht="15.75" customHeight="1" x14ac:dyDescent="0.2">
      <c r="A452" s="18"/>
      <c r="B452" s="18"/>
      <c r="C452" s="193"/>
      <c r="D452" s="18"/>
      <c r="E452" s="18"/>
      <c r="F452" s="18"/>
      <c r="G452" s="18"/>
      <c r="H452" s="18"/>
      <c r="I452" s="18"/>
      <c r="J452" s="18"/>
      <c r="K452" s="18"/>
      <c r="L452" s="18"/>
      <c r="M452" s="18"/>
      <c r="N452" s="18"/>
      <c r="O452" s="18"/>
      <c r="P452" s="18"/>
      <c r="Q452" s="1"/>
      <c r="S452" s="18"/>
      <c r="T452" s="18"/>
      <c r="U452" s="18"/>
      <c r="V452" s="18"/>
      <c r="W452" s="18"/>
      <c r="X452" s="18"/>
      <c r="Y452" s="18"/>
      <c r="Z452" s="18"/>
      <c r="AA452" s="18"/>
      <c r="AB452" s="8"/>
    </row>
    <row r="453" spans="1:28" ht="15.75" customHeight="1" x14ac:dyDescent="0.2">
      <c r="A453" s="18"/>
      <c r="B453" s="18"/>
      <c r="C453" s="193"/>
      <c r="D453" s="18"/>
      <c r="E453" s="18"/>
      <c r="F453" s="18"/>
      <c r="G453" s="18"/>
      <c r="H453" s="18"/>
      <c r="I453" s="18"/>
      <c r="J453" s="18"/>
      <c r="K453" s="18"/>
      <c r="L453" s="18"/>
      <c r="M453" s="18"/>
      <c r="N453" s="18"/>
      <c r="O453" s="18"/>
      <c r="P453" s="18"/>
      <c r="Q453" s="1"/>
      <c r="S453" s="18"/>
      <c r="T453" s="18"/>
      <c r="U453" s="18"/>
      <c r="V453" s="18"/>
      <c r="W453" s="18"/>
      <c r="X453" s="18"/>
      <c r="Y453" s="18"/>
      <c r="Z453" s="18"/>
      <c r="AA453" s="18"/>
      <c r="AB453" s="8"/>
    </row>
    <row r="454" spans="1:28" ht="15.75" customHeight="1" x14ac:dyDescent="0.2">
      <c r="A454" s="18"/>
      <c r="B454" s="18"/>
      <c r="C454" s="193"/>
      <c r="D454" s="18"/>
      <c r="E454" s="18"/>
      <c r="F454" s="18"/>
      <c r="G454" s="18"/>
      <c r="H454" s="18"/>
      <c r="I454" s="18"/>
      <c r="J454" s="18"/>
      <c r="K454" s="18"/>
      <c r="L454" s="18"/>
      <c r="M454" s="18"/>
      <c r="N454" s="18"/>
      <c r="O454" s="18"/>
      <c r="P454" s="18"/>
      <c r="Q454" s="1"/>
      <c r="S454" s="18"/>
      <c r="T454" s="18"/>
      <c r="U454" s="18"/>
      <c r="V454" s="18"/>
      <c r="W454" s="18"/>
      <c r="X454" s="18"/>
      <c r="Y454" s="18"/>
      <c r="Z454" s="18"/>
      <c r="AA454" s="18"/>
      <c r="AB454" s="8"/>
    </row>
    <row r="455" spans="1:28" ht="15.75" customHeight="1" x14ac:dyDescent="0.2">
      <c r="A455" s="18"/>
      <c r="B455" s="18"/>
      <c r="C455" s="193"/>
      <c r="D455" s="18"/>
      <c r="E455" s="18"/>
      <c r="F455" s="18"/>
      <c r="G455" s="18"/>
      <c r="H455" s="18"/>
      <c r="I455" s="18"/>
      <c r="J455" s="18"/>
      <c r="K455" s="18"/>
      <c r="L455" s="18"/>
      <c r="M455" s="18"/>
      <c r="N455" s="18"/>
      <c r="O455" s="18"/>
      <c r="P455" s="18"/>
      <c r="Q455" s="1"/>
      <c r="S455" s="18"/>
      <c r="T455" s="18"/>
      <c r="U455" s="18"/>
      <c r="V455" s="18"/>
      <c r="W455" s="18"/>
      <c r="X455" s="18"/>
      <c r="Y455" s="18"/>
      <c r="Z455" s="18"/>
      <c r="AA455" s="18"/>
      <c r="AB455" s="8"/>
    </row>
    <row r="456" spans="1:28" ht="15.75" customHeight="1" x14ac:dyDescent="0.2">
      <c r="A456" s="18"/>
      <c r="B456" s="18"/>
      <c r="C456" s="193"/>
      <c r="D456" s="18"/>
      <c r="E456" s="18"/>
      <c r="F456" s="18"/>
      <c r="G456" s="18"/>
      <c r="H456" s="18"/>
      <c r="I456" s="18"/>
      <c r="J456" s="18"/>
      <c r="K456" s="18"/>
      <c r="L456" s="18"/>
      <c r="M456" s="18"/>
      <c r="N456" s="18"/>
      <c r="O456" s="18"/>
      <c r="P456" s="18"/>
      <c r="Q456" s="1"/>
      <c r="S456" s="18"/>
      <c r="T456" s="18"/>
      <c r="U456" s="18"/>
      <c r="V456" s="18"/>
      <c r="W456" s="18"/>
      <c r="X456" s="18"/>
      <c r="Y456" s="18"/>
      <c r="Z456" s="18"/>
      <c r="AA456" s="18"/>
      <c r="AB456" s="8"/>
    </row>
    <row r="457" spans="1:28" ht="15.75" customHeight="1" x14ac:dyDescent="0.2">
      <c r="A457" s="18"/>
      <c r="B457" s="18"/>
      <c r="C457" s="193"/>
      <c r="D457" s="18"/>
      <c r="E457" s="18"/>
      <c r="F457" s="18"/>
      <c r="G457" s="18"/>
      <c r="H457" s="18"/>
      <c r="I457" s="18"/>
      <c r="J457" s="18"/>
      <c r="K457" s="18"/>
      <c r="L457" s="18"/>
      <c r="M457" s="18"/>
      <c r="N457" s="18"/>
      <c r="O457" s="18"/>
      <c r="P457" s="18"/>
      <c r="Q457" s="1"/>
      <c r="S457" s="18"/>
      <c r="T457" s="18"/>
      <c r="U457" s="18"/>
      <c r="V457" s="18"/>
      <c r="W457" s="18"/>
      <c r="X457" s="18"/>
      <c r="Y457" s="18"/>
      <c r="Z457" s="18"/>
      <c r="AA457" s="18"/>
      <c r="AB457" s="8"/>
    </row>
    <row r="458" spans="1:28" ht="15.75" customHeight="1" x14ac:dyDescent="0.2">
      <c r="A458" s="18"/>
      <c r="B458" s="18"/>
      <c r="C458" s="193"/>
      <c r="D458" s="18"/>
      <c r="E458" s="18"/>
      <c r="F458" s="18"/>
      <c r="G458" s="18"/>
      <c r="H458" s="18"/>
      <c r="I458" s="18"/>
      <c r="J458" s="18"/>
      <c r="K458" s="18"/>
      <c r="L458" s="18"/>
      <c r="M458" s="18"/>
      <c r="N458" s="18"/>
      <c r="O458" s="18"/>
      <c r="P458" s="18"/>
      <c r="Q458" s="1"/>
      <c r="S458" s="18"/>
      <c r="T458" s="18"/>
      <c r="U458" s="18"/>
      <c r="V458" s="18"/>
      <c r="W458" s="18"/>
      <c r="X458" s="18"/>
      <c r="Y458" s="18"/>
      <c r="Z458" s="18"/>
      <c r="AA458" s="18"/>
      <c r="AB458" s="8"/>
    </row>
    <row r="459" spans="1:28" ht="15.75" customHeight="1" x14ac:dyDescent="0.2">
      <c r="A459" s="18"/>
      <c r="B459" s="18"/>
      <c r="C459" s="193"/>
      <c r="D459" s="18"/>
      <c r="E459" s="18"/>
      <c r="F459" s="18"/>
      <c r="G459" s="18"/>
      <c r="H459" s="18"/>
      <c r="I459" s="18"/>
      <c r="J459" s="18"/>
      <c r="K459" s="18"/>
      <c r="L459" s="18"/>
      <c r="M459" s="18"/>
      <c r="N459" s="18"/>
      <c r="O459" s="18"/>
      <c r="P459" s="18"/>
      <c r="Q459" s="1"/>
      <c r="S459" s="18"/>
      <c r="T459" s="18"/>
      <c r="U459" s="18"/>
      <c r="V459" s="18"/>
      <c r="W459" s="18"/>
      <c r="X459" s="18"/>
      <c r="Y459" s="18"/>
      <c r="Z459" s="18"/>
      <c r="AA459" s="18"/>
      <c r="AB459" s="8"/>
    </row>
    <row r="460" spans="1:28" ht="15.75" customHeight="1" x14ac:dyDescent="0.2">
      <c r="A460" s="18"/>
      <c r="B460" s="18"/>
      <c r="C460" s="193"/>
      <c r="D460" s="18"/>
      <c r="E460" s="18"/>
      <c r="F460" s="18"/>
      <c r="G460" s="18"/>
      <c r="H460" s="18"/>
      <c r="I460" s="18"/>
      <c r="J460" s="18"/>
      <c r="K460" s="18"/>
      <c r="L460" s="18"/>
      <c r="M460" s="18"/>
      <c r="N460" s="18"/>
      <c r="O460" s="18"/>
      <c r="P460" s="18"/>
      <c r="Q460" s="1"/>
      <c r="S460" s="18"/>
      <c r="T460" s="18"/>
      <c r="U460" s="18"/>
      <c r="V460" s="18"/>
      <c r="W460" s="18"/>
      <c r="X460" s="18"/>
      <c r="Y460" s="18"/>
      <c r="Z460" s="18"/>
      <c r="AA460" s="18"/>
      <c r="AB460" s="8"/>
    </row>
    <row r="461" spans="1:28" ht="15.75" customHeight="1" x14ac:dyDescent="0.2">
      <c r="A461" s="18"/>
      <c r="B461" s="18"/>
      <c r="C461" s="193"/>
      <c r="D461" s="18"/>
      <c r="E461" s="18"/>
      <c r="F461" s="18"/>
      <c r="G461" s="18"/>
      <c r="H461" s="18"/>
      <c r="I461" s="18"/>
      <c r="J461" s="18"/>
      <c r="K461" s="18"/>
      <c r="L461" s="18"/>
      <c r="M461" s="18"/>
      <c r="N461" s="18"/>
      <c r="O461" s="18"/>
      <c r="P461" s="18"/>
      <c r="Q461" s="1"/>
      <c r="S461" s="18"/>
      <c r="T461" s="18"/>
      <c r="U461" s="18"/>
      <c r="V461" s="18"/>
      <c r="W461" s="18"/>
      <c r="X461" s="18"/>
      <c r="Y461" s="18"/>
      <c r="Z461" s="18"/>
      <c r="AA461" s="18"/>
      <c r="AB461" s="8"/>
    </row>
    <row r="462" spans="1:28" ht="15.75" customHeight="1" x14ac:dyDescent="0.2">
      <c r="A462" s="18"/>
      <c r="B462" s="18"/>
      <c r="C462" s="193"/>
      <c r="D462" s="18"/>
      <c r="E462" s="18"/>
      <c r="F462" s="18"/>
      <c r="G462" s="18"/>
      <c r="H462" s="18"/>
      <c r="I462" s="18"/>
      <c r="J462" s="18"/>
      <c r="K462" s="18"/>
      <c r="L462" s="18"/>
      <c r="M462" s="18"/>
      <c r="N462" s="18"/>
      <c r="O462" s="18"/>
      <c r="P462" s="18"/>
      <c r="Q462" s="1"/>
      <c r="S462" s="18"/>
      <c r="T462" s="18"/>
      <c r="U462" s="18"/>
      <c r="V462" s="18"/>
      <c r="W462" s="18"/>
      <c r="X462" s="18"/>
      <c r="Y462" s="18"/>
      <c r="Z462" s="18"/>
      <c r="AA462" s="18"/>
      <c r="AB462" s="8"/>
    </row>
    <row r="463" spans="1:28" ht="15.75" customHeight="1" x14ac:dyDescent="0.2">
      <c r="A463" s="18"/>
      <c r="B463" s="18"/>
      <c r="C463" s="193"/>
      <c r="D463" s="18"/>
      <c r="E463" s="18"/>
      <c r="F463" s="18"/>
      <c r="G463" s="18"/>
      <c r="H463" s="18"/>
      <c r="I463" s="18"/>
      <c r="J463" s="18"/>
      <c r="K463" s="18"/>
      <c r="L463" s="18"/>
      <c r="M463" s="18"/>
      <c r="N463" s="18"/>
      <c r="O463" s="18"/>
      <c r="P463" s="18"/>
      <c r="Q463" s="1"/>
      <c r="S463" s="18"/>
      <c r="T463" s="18"/>
      <c r="U463" s="18"/>
      <c r="V463" s="18"/>
      <c r="W463" s="18"/>
      <c r="X463" s="18"/>
      <c r="Y463" s="18"/>
      <c r="Z463" s="18"/>
      <c r="AA463" s="18"/>
      <c r="AB463" s="8"/>
    </row>
    <row r="464" spans="1:28" ht="15.75" customHeight="1" x14ac:dyDescent="0.2">
      <c r="A464" s="18"/>
      <c r="B464" s="18"/>
      <c r="C464" s="193"/>
      <c r="D464" s="18"/>
      <c r="E464" s="18"/>
      <c r="F464" s="18"/>
      <c r="G464" s="18"/>
      <c r="H464" s="18"/>
      <c r="I464" s="18"/>
      <c r="J464" s="18"/>
      <c r="K464" s="18"/>
      <c r="L464" s="18"/>
      <c r="M464" s="18"/>
      <c r="N464" s="18"/>
      <c r="O464" s="18"/>
      <c r="P464" s="18"/>
      <c r="Q464" s="1"/>
      <c r="S464" s="18"/>
      <c r="T464" s="18"/>
      <c r="U464" s="18"/>
      <c r="V464" s="18"/>
      <c r="W464" s="18"/>
      <c r="X464" s="18"/>
      <c r="Y464" s="18"/>
      <c r="Z464" s="18"/>
      <c r="AA464" s="18"/>
      <c r="AB464" s="8"/>
    </row>
    <row r="465" spans="1:28" ht="15.75" customHeight="1" x14ac:dyDescent="0.2">
      <c r="A465" s="18"/>
      <c r="B465" s="18"/>
      <c r="C465" s="193"/>
      <c r="D465" s="18"/>
      <c r="E465" s="18"/>
      <c r="F465" s="18"/>
      <c r="G465" s="18"/>
      <c r="H465" s="18"/>
      <c r="I465" s="18"/>
      <c r="J465" s="18"/>
      <c r="K465" s="18"/>
      <c r="L465" s="18"/>
      <c r="M465" s="18"/>
      <c r="N465" s="18"/>
      <c r="O465" s="18"/>
      <c r="P465" s="18"/>
      <c r="Q465" s="1"/>
      <c r="S465" s="18"/>
      <c r="T465" s="18"/>
      <c r="U465" s="18"/>
      <c r="V465" s="18"/>
      <c r="W465" s="18"/>
      <c r="X465" s="18"/>
      <c r="Y465" s="18"/>
      <c r="Z465" s="18"/>
      <c r="AA465" s="18"/>
      <c r="AB465" s="8"/>
    </row>
    <row r="466" spans="1:28" ht="15.75" customHeight="1" x14ac:dyDescent="0.2">
      <c r="A466" s="18"/>
      <c r="B466" s="18"/>
      <c r="C466" s="193"/>
      <c r="D466" s="18"/>
      <c r="E466" s="18"/>
      <c r="F466" s="18"/>
      <c r="G466" s="18"/>
      <c r="H466" s="18"/>
      <c r="I466" s="18"/>
      <c r="J466" s="18"/>
      <c r="K466" s="18"/>
      <c r="L466" s="18"/>
      <c r="M466" s="18"/>
      <c r="N466" s="18"/>
      <c r="O466" s="18"/>
      <c r="P466" s="18"/>
      <c r="Q466" s="1"/>
      <c r="S466" s="18"/>
      <c r="T466" s="18"/>
      <c r="U466" s="18"/>
      <c r="V466" s="18"/>
      <c r="W466" s="18"/>
      <c r="X466" s="18"/>
      <c r="Y466" s="18"/>
      <c r="Z466" s="18"/>
      <c r="AA466" s="18"/>
      <c r="AB466" s="8"/>
    </row>
    <row r="467" spans="1:28" ht="15.75" customHeight="1" x14ac:dyDescent="0.2">
      <c r="A467" s="18"/>
      <c r="B467" s="18"/>
      <c r="C467" s="193"/>
      <c r="D467" s="18"/>
      <c r="E467" s="18"/>
      <c r="F467" s="18"/>
      <c r="G467" s="18"/>
      <c r="H467" s="18"/>
      <c r="I467" s="18"/>
      <c r="J467" s="18"/>
      <c r="K467" s="18"/>
      <c r="L467" s="18"/>
      <c r="M467" s="18"/>
      <c r="N467" s="18"/>
      <c r="O467" s="18"/>
      <c r="P467" s="18"/>
      <c r="Q467" s="1"/>
      <c r="S467" s="18"/>
      <c r="T467" s="18"/>
      <c r="U467" s="18"/>
      <c r="V467" s="18"/>
      <c r="W467" s="18"/>
      <c r="X467" s="18"/>
      <c r="Y467" s="18"/>
      <c r="Z467" s="18"/>
      <c r="AA467" s="18"/>
      <c r="AB467" s="8"/>
    </row>
    <row r="468" spans="1:28" ht="15.75" customHeight="1" x14ac:dyDescent="0.2">
      <c r="A468" s="18"/>
      <c r="B468" s="18"/>
      <c r="C468" s="193"/>
      <c r="D468" s="18"/>
      <c r="E468" s="18"/>
      <c r="F468" s="18"/>
      <c r="G468" s="18"/>
      <c r="H468" s="18"/>
      <c r="I468" s="18"/>
      <c r="J468" s="18"/>
      <c r="K468" s="18"/>
      <c r="L468" s="18"/>
      <c r="M468" s="18"/>
      <c r="N468" s="18"/>
      <c r="O468" s="18"/>
      <c r="P468" s="18"/>
      <c r="Q468" s="1"/>
      <c r="S468" s="18"/>
      <c r="T468" s="18"/>
      <c r="U468" s="18"/>
      <c r="V468" s="18"/>
      <c r="W468" s="18"/>
      <c r="X468" s="18"/>
      <c r="Y468" s="18"/>
      <c r="Z468" s="18"/>
      <c r="AA468" s="18"/>
      <c r="AB468" s="8"/>
    </row>
    <row r="469" spans="1:28" ht="15.75" customHeight="1" x14ac:dyDescent="0.2">
      <c r="A469" s="18"/>
      <c r="B469" s="18"/>
      <c r="C469" s="193"/>
      <c r="D469" s="18"/>
      <c r="E469" s="18"/>
      <c r="F469" s="18"/>
      <c r="G469" s="18"/>
      <c r="H469" s="18"/>
      <c r="I469" s="18"/>
      <c r="J469" s="18"/>
      <c r="K469" s="18"/>
      <c r="L469" s="18"/>
      <c r="M469" s="18"/>
      <c r="N469" s="18"/>
      <c r="O469" s="18"/>
      <c r="P469" s="18"/>
      <c r="Q469" s="1"/>
      <c r="S469" s="18"/>
      <c r="T469" s="18"/>
      <c r="U469" s="18"/>
      <c r="V469" s="18"/>
      <c r="W469" s="18"/>
      <c r="X469" s="18"/>
      <c r="Y469" s="18"/>
      <c r="Z469" s="18"/>
      <c r="AA469" s="18"/>
      <c r="AB469" s="8"/>
    </row>
    <row r="470" spans="1:28" ht="15.75" customHeight="1" x14ac:dyDescent="0.2">
      <c r="A470" s="18"/>
      <c r="B470" s="18"/>
      <c r="C470" s="193"/>
      <c r="D470" s="18"/>
      <c r="E470" s="18"/>
      <c r="F470" s="18"/>
      <c r="G470" s="18"/>
      <c r="H470" s="18"/>
      <c r="I470" s="18"/>
      <c r="J470" s="18"/>
      <c r="K470" s="18"/>
      <c r="L470" s="18"/>
      <c r="M470" s="18"/>
      <c r="N470" s="18"/>
      <c r="O470" s="18"/>
      <c r="P470" s="18"/>
      <c r="Q470" s="1"/>
      <c r="S470" s="18"/>
      <c r="T470" s="18"/>
      <c r="U470" s="18"/>
      <c r="V470" s="18"/>
      <c r="W470" s="18"/>
      <c r="X470" s="18"/>
      <c r="Y470" s="18"/>
      <c r="Z470" s="18"/>
      <c r="AA470" s="18"/>
      <c r="AB470" s="8"/>
    </row>
    <row r="471" spans="1:28" ht="15.75" customHeight="1" x14ac:dyDescent="0.2">
      <c r="A471" s="18"/>
      <c r="B471" s="18"/>
      <c r="C471" s="193"/>
      <c r="D471" s="18"/>
      <c r="E471" s="18"/>
      <c r="F471" s="18"/>
      <c r="G471" s="18"/>
      <c r="H471" s="18"/>
      <c r="I471" s="18"/>
      <c r="J471" s="18"/>
      <c r="K471" s="18"/>
      <c r="L471" s="18"/>
      <c r="M471" s="18"/>
      <c r="N471" s="18"/>
      <c r="O471" s="18"/>
      <c r="P471" s="18"/>
      <c r="Q471" s="1"/>
      <c r="S471" s="18"/>
      <c r="T471" s="18"/>
      <c r="U471" s="18"/>
      <c r="V471" s="18"/>
      <c r="W471" s="18"/>
      <c r="X471" s="18"/>
      <c r="Y471" s="18"/>
      <c r="Z471" s="18"/>
      <c r="AA471" s="18"/>
      <c r="AB471" s="8"/>
    </row>
    <row r="472" spans="1:28" ht="15.75" customHeight="1" x14ac:dyDescent="0.2">
      <c r="A472" s="18"/>
      <c r="B472" s="18"/>
      <c r="C472" s="193"/>
      <c r="D472" s="18"/>
      <c r="E472" s="18"/>
      <c r="F472" s="18"/>
      <c r="G472" s="18"/>
      <c r="H472" s="18"/>
      <c r="I472" s="18"/>
      <c r="J472" s="18"/>
      <c r="K472" s="18"/>
      <c r="L472" s="18"/>
      <c r="M472" s="18"/>
      <c r="N472" s="18"/>
      <c r="O472" s="18"/>
      <c r="P472" s="18"/>
      <c r="Q472" s="1"/>
      <c r="S472" s="18"/>
      <c r="T472" s="18"/>
      <c r="U472" s="18"/>
      <c r="V472" s="18"/>
      <c r="W472" s="18"/>
      <c r="X472" s="18"/>
      <c r="Y472" s="18"/>
      <c r="Z472" s="18"/>
      <c r="AA472" s="18"/>
      <c r="AB472" s="8"/>
    </row>
    <row r="473" spans="1:28" ht="15.75" customHeight="1" x14ac:dyDescent="0.2">
      <c r="A473" s="18"/>
      <c r="B473" s="18"/>
      <c r="C473" s="193"/>
      <c r="D473" s="18"/>
      <c r="E473" s="18"/>
      <c r="F473" s="18"/>
      <c r="G473" s="18"/>
      <c r="H473" s="18"/>
      <c r="I473" s="18"/>
      <c r="J473" s="18"/>
      <c r="K473" s="18"/>
      <c r="L473" s="18"/>
      <c r="M473" s="18"/>
      <c r="N473" s="18"/>
      <c r="O473" s="18"/>
      <c r="P473" s="18"/>
      <c r="Q473" s="1"/>
      <c r="S473" s="18"/>
      <c r="T473" s="18"/>
      <c r="U473" s="18"/>
      <c r="V473" s="18"/>
      <c r="W473" s="18"/>
      <c r="X473" s="18"/>
      <c r="Y473" s="18"/>
      <c r="Z473" s="18"/>
      <c r="AA473" s="18"/>
      <c r="AB473" s="8"/>
    </row>
    <row r="474" spans="1:28" ht="15.75" customHeight="1" x14ac:dyDescent="0.2">
      <c r="A474" s="18"/>
      <c r="B474" s="18"/>
      <c r="C474" s="193"/>
      <c r="D474" s="18"/>
      <c r="E474" s="18"/>
      <c r="F474" s="18"/>
      <c r="G474" s="18"/>
      <c r="H474" s="18"/>
      <c r="I474" s="18"/>
      <c r="J474" s="18"/>
      <c r="K474" s="18"/>
      <c r="L474" s="18"/>
      <c r="M474" s="18"/>
      <c r="N474" s="18"/>
      <c r="O474" s="18"/>
      <c r="P474" s="18"/>
      <c r="Q474" s="1"/>
      <c r="S474" s="18"/>
      <c r="T474" s="18"/>
      <c r="U474" s="18"/>
      <c r="V474" s="18"/>
      <c r="W474" s="18"/>
      <c r="X474" s="18"/>
      <c r="Y474" s="18"/>
      <c r="Z474" s="18"/>
      <c r="AA474" s="18"/>
      <c r="AB474" s="8"/>
    </row>
    <row r="475" spans="1:28" ht="15.75" customHeight="1" x14ac:dyDescent="0.2">
      <c r="A475" s="18"/>
      <c r="B475" s="18"/>
      <c r="C475" s="193"/>
      <c r="D475" s="18"/>
      <c r="E475" s="18"/>
      <c r="F475" s="18"/>
      <c r="G475" s="18"/>
      <c r="H475" s="18"/>
      <c r="I475" s="18"/>
      <c r="J475" s="18"/>
      <c r="K475" s="18"/>
      <c r="L475" s="18"/>
      <c r="M475" s="18"/>
      <c r="N475" s="18"/>
      <c r="O475" s="18"/>
      <c r="P475" s="18"/>
      <c r="Q475" s="1"/>
      <c r="S475" s="18"/>
      <c r="T475" s="18"/>
      <c r="U475" s="18"/>
      <c r="V475" s="18"/>
      <c r="W475" s="18"/>
      <c r="X475" s="18"/>
      <c r="Y475" s="18"/>
      <c r="Z475" s="18"/>
      <c r="AA475" s="18"/>
      <c r="AB475" s="8"/>
    </row>
    <row r="476" spans="1:28" ht="15.75" customHeight="1" x14ac:dyDescent="0.2">
      <c r="A476" s="18"/>
      <c r="B476" s="18"/>
      <c r="C476" s="193"/>
      <c r="D476" s="18"/>
      <c r="E476" s="18"/>
      <c r="F476" s="18"/>
      <c r="G476" s="18"/>
      <c r="H476" s="18"/>
      <c r="I476" s="18"/>
      <c r="J476" s="18"/>
      <c r="K476" s="18"/>
      <c r="L476" s="18"/>
      <c r="M476" s="18"/>
      <c r="N476" s="18"/>
      <c r="O476" s="18"/>
      <c r="P476" s="18"/>
      <c r="Q476" s="1"/>
      <c r="S476" s="18"/>
      <c r="T476" s="18"/>
      <c r="U476" s="18"/>
      <c r="V476" s="18"/>
      <c r="W476" s="18"/>
      <c r="X476" s="18"/>
      <c r="Y476" s="18"/>
      <c r="Z476" s="18"/>
      <c r="AA476" s="18"/>
      <c r="AB476" s="8"/>
    </row>
    <row r="477" spans="1:28" ht="15.75" customHeight="1" x14ac:dyDescent="0.2">
      <c r="A477" s="18"/>
      <c r="B477" s="18"/>
      <c r="C477" s="193"/>
      <c r="D477" s="18"/>
      <c r="E477" s="18"/>
      <c r="F477" s="18"/>
      <c r="G477" s="18"/>
      <c r="H477" s="18"/>
      <c r="I477" s="18"/>
      <c r="J477" s="18"/>
      <c r="K477" s="18"/>
      <c r="L477" s="18"/>
      <c r="M477" s="18"/>
      <c r="N477" s="18"/>
      <c r="O477" s="18"/>
      <c r="P477" s="18"/>
      <c r="Q477" s="1"/>
      <c r="S477" s="18"/>
      <c r="T477" s="18"/>
      <c r="U477" s="18"/>
      <c r="V477" s="18"/>
      <c r="W477" s="18"/>
      <c r="X477" s="18"/>
      <c r="Y477" s="18"/>
      <c r="Z477" s="18"/>
      <c r="AA477" s="18"/>
      <c r="AB477" s="8"/>
    </row>
    <row r="478" spans="1:28" ht="15.75" customHeight="1" x14ac:dyDescent="0.2">
      <c r="A478" s="18"/>
      <c r="B478" s="18"/>
      <c r="C478" s="193"/>
      <c r="D478" s="18"/>
      <c r="E478" s="18"/>
      <c r="F478" s="18"/>
      <c r="G478" s="18"/>
      <c r="H478" s="18"/>
      <c r="I478" s="18"/>
      <c r="J478" s="18"/>
      <c r="K478" s="18"/>
      <c r="L478" s="18"/>
      <c r="M478" s="18"/>
      <c r="N478" s="18"/>
      <c r="O478" s="18"/>
      <c r="P478" s="18"/>
      <c r="Q478" s="1"/>
      <c r="S478" s="18"/>
      <c r="T478" s="18"/>
      <c r="U478" s="18"/>
      <c r="V478" s="18"/>
      <c r="W478" s="18"/>
      <c r="X478" s="18"/>
      <c r="Y478" s="18"/>
      <c r="Z478" s="18"/>
      <c r="AA478" s="18"/>
      <c r="AB478" s="8"/>
    </row>
    <row r="479" spans="1:28" ht="15.75" customHeight="1" x14ac:dyDescent="0.2">
      <c r="A479" s="18"/>
      <c r="B479" s="18"/>
      <c r="C479" s="193"/>
      <c r="D479" s="18"/>
      <c r="E479" s="18"/>
      <c r="F479" s="18"/>
      <c r="G479" s="18"/>
      <c r="H479" s="18"/>
      <c r="I479" s="18"/>
      <c r="J479" s="18"/>
      <c r="K479" s="18"/>
      <c r="L479" s="18"/>
      <c r="M479" s="18"/>
      <c r="N479" s="18"/>
      <c r="O479" s="18"/>
      <c r="P479" s="18"/>
      <c r="Q479" s="1"/>
      <c r="S479" s="18"/>
      <c r="T479" s="18"/>
      <c r="U479" s="18"/>
      <c r="V479" s="18"/>
      <c r="W479" s="18"/>
      <c r="X479" s="18"/>
      <c r="Y479" s="18"/>
      <c r="Z479" s="18"/>
      <c r="AA479" s="18"/>
      <c r="AB479" s="8"/>
    </row>
    <row r="480" spans="1:28" ht="15.75" customHeight="1" x14ac:dyDescent="0.2">
      <c r="A480" s="18"/>
      <c r="B480" s="18"/>
      <c r="C480" s="193"/>
      <c r="D480" s="18"/>
      <c r="E480" s="18"/>
      <c r="F480" s="18"/>
      <c r="G480" s="18"/>
      <c r="H480" s="18"/>
      <c r="I480" s="18"/>
      <c r="J480" s="18"/>
      <c r="K480" s="18"/>
      <c r="L480" s="18"/>
      <c r="M480" s="18"/>
      <c r="N480" s="18"/>
      <c r="O480" s="18"/>
      <c r="P480" s="18"/>
      <c r="Q480" s="1"/>
      <c r="S480" s="18"/>
      <c r="T480" s="18"/>
      <c r="U480" s="18"/>
      <c r="V480" s="18"/>
      <c r="W480" s="18"/>
      <c r="X480" s="18"/>
      <c r="Y480" s="18"/>
      <c r="Z480" s="18"/>
      <c r="AA480" s="18"/>
      <c r="AB480" s="8"/>
    </row>
    <row r="481" spans="1:28" ht="15.75" customHeight="1" x14ac:dyDescent="0.2">
      <c r="A481" s="18"/>
      <c r="B481" s="18"/>
      <c r="C481" s="193"/>
      <c r="D481" s="18"/>
      <c r="E481" s="18"/>
      <c r="F481" s="18"/>
      <c r="G481" s="18"/>
      <c r="H481" s="18"/>
      <c r="I481" s="18"/>
      <c r="J481" s="18"/>
      <c r="K481" s="18"/>
      <c r="L481" s="18"/>
      <c r="M481" s="18"/>
      <c r="N481" s="18"/>
      <c r="O481" s="18"/>
      <c r="P481" s="18"/>
      <c r="Q481" s="1"/>
      <c r="S481" s="18"/>
      <c r="T481" s="18"/>
      <c r="U481" s="18"/>
      <c r="V481" s="18"/>
      <c r="W481" s="18"/>
      <c r="X481" s="18"/>
      <c r="Y481" s="18"/>
      <c r="Z481" s="18"/>
      <c r="AA481" s="18"/>
      <c r="AB481" s="8"/>
    </row>
    <row r="482" spans="1:28" ht="15.75" customHeight="1" x14ac:dyDescent="0.2">
      <c r="A482" s="18"/>
      <c r="B482" s="18"/>
      <c r="C482" s="193"/>
      <c r="D482" s="18"/>
      <c r="E482" s="18"/>
      <c r="F482" s="18"/>
      <c r="G482" s="18"/>
      <c r="H482" s="18"/>
      <c r="I482" s="18"/>
      <c r="J482" s="18"/>
      <c r="K482" s="18"/>
      <c r="L482" s="18"/>
      <c r="M482" s="18"/>
      <c r="N482" s="18"/>
      <c r="O482" s="18"/>
      <c r="P482" s="18"/>
      <c r="Q482" s="1"/>
      <c r="S482" s="18"/>
      <c r="T482" s="18"/>
      <c r="U482" s="18"/>
      <c r="V482" s="18"/>
      <c r="W482" s="18"/>
      <c r="X482" s="18"/>
      <c r="Y482" s="18"/>
      <c r="Z482" s="18"/>
      <c r="AA482" s="18"/>
      <c r="AB482" s="8"/>
    </row>
    <row r="483" spans="1:28" ht="15.75" customHeight="1" x14ac:dyDescent="0.2">
      <c r="A483" s="18"/>
      <c r="B483" s="18"/>
      <c r="C483" s="193"/>
      <c r="D483" s="18"/>
      <c r="E483" s="18"/>
      <c r="F483" s="18"/>
      <c r="G483" s="18"/>
      <c r="H483" s="18"/>
      <c r="I483" s="18"/>
      <c r="J483" s="18"/>
      <c r="K483" s="18"/>
      <c r="L483" s="18"/>
      <c r="M483" s="18"/>
      <c r="N483" s="18"/>
      <c r="O483" s="18"/>
      <c r="P483" s="18"/>
      <c r="Q483" s="1"/>
      <c r="S483" s="18"/>
      <c r="T483" s="18"/>
      <c r="U483" s="18"/>
      <c r="V483" s="18"/>
      <c r="W483" s="18"/>
      <c r="X483" s="18"/>
      <c r="Y483" s="18"/>
      <c r="Z483" s="18"/>
      <c r="AA483" s="18"/>
      <c r="AB483" s="8"/>
    </row>
    <row r="484" spans="1:28" ht="15.75" customHeight="1" x14ac:dyDescent="0.2">
      <c r="A484" s="18"/>
      <c r="B484" s="18"/>
      <c r="C484" s="193"/>
      <c r="D484" s="18"/>
      <c r="E484" s="18"/>
      <c r="F484" s="18"/>
      <c r="G484" s="18"/>
      <c r="H484" s="18"/>
      <c r="I484" s="18"/>
      <c r="J484" s="18"/>
      <c r="K484" s="18"/>
      <c r="L484" s="18"/>
      <c r="M484" s="18"/>
      <c r="N484" s="18"/>
      <c r="O484" s="18"/>
      <c r="P484" s="18"/>
      <c r="Q484" s="1"/>
      <c r="S484" s="18"/>
      <c r="T484" s="18"/>
      <c r="U484" s="18"/>
      <c r="V484" s="18"/>
      <c r="W484" s="18"/>
      <c r="X484" s="18"/>
      <c r="Y484" s="18"/>
      <c r="Z484" s="18"/>
      <c r="AA484" s="18"/>
      <c r="AB484" s="8"/>
    </row>
    <row r="485" spans="1:28" ht="15.75" customHeight="1" x14ac:dyDescent="0.2">
      <c r="A485" s="18"/>
      <c r="B485" s="18"/>
      <c r="C485" s="193"/>
      <c r="D485" s="18"/>
      <c r="E485" s="18"/>
      <c r="F485" s="18"/>
      <c r="G485" s="18"/>
      <c r="H485" s="18"/>
      <c r="I485" s="18"/>
      <c r="J485" s="18"/>
      <c r="K485" s="18"/>
      <c r="L485" s="18"/>
      <c r="M485" s="18"/>
      <c r="N485" s="18"/>
      <c r="O485" s="18"/>
      <c r="P485" s="18"/>
      <c r="Q485" s="1"/>
      <c r="S485" s="18"/>
      <c r="T485" s="18"/>
      <c r="U485" s="18"/>
      <c r="V485" s="18"/>
      <c r="W485" s="18"/>
      <c r="X485" s="18"/>
      <c r="Y485" s="18"/>
      <c r="Z485" s="18"/>
      <c r="AA485" s="18"/>
      <c r="AB485" s="8"/>
    </row>
    <row r="486" spans="1:28" ht="15.75" customHeight="1" x14ac:dyDescent="0.2">
      <c r="A486" s="18"/>
      <c r="B486" s="18"/>
      <c r="C486" s="193"/>
      <c r="D486" s="18"/>
      <c r="E486" s="18"/>
      <c r="F486" s="18"/>
      <c r="G486" s="18"/>
      <c r="H486" s="18"/>
      <c r="I486" s="18"/>
      <c r="J486" s="18"/>
      <c r="K486" s="18"/>
      <c r="L486" s="18"/>
      <c r="M486" s="18"/>
      <c r="N486" s="18"/>
      <c r="O486" s="18"/>
      <c r="P486" s="18"/>
      <c r="Q486" s="1"/>
      <c r="S486" s="18"/>
      <c r="T486" s="18"/>
      <c r="U486" s="18"/>
      <c r="V486" s="18"/>
      <c r="W486" s="18"/>
      <c r="X486" s="18"/>
      <c r="Y486" s="18"/>
      <c r="Z486" s="18"/>
      <c r="AA486" s="18"/>
      <c r="AB486" s="8"/>
    </row>
    <row r="487" spans="1:28" ht="15.75" customHeight="1" x14ac:dyDescent="0.2">
      <c r="A487" s="18"/>
      <c r="B487" s="18"/>
      <c r="C487" s="193"/>
      <c r="D487" s="18"/>
      <c r="E487" s="18"/>
      <c r="F487" s="18"/>
      <c r="G487" s="18"/>
      <c r="H487" s="18"/>
      <c r="I487" s="18"/>
      <c r="J487" s="18"/>
      <c r="K487" s="18"/>
      <c r="L487" s="18"/>
      <c r="M487" s="18"/>
      <c r="N487" s="18"/>
      <c r="O487" s="18"/>
      <c r="P487" s="18"/>
      <c r="Q487" s="1"/>
      <c r="S487" s="18"/>
      <c r="T487" s="18"/>
      <c r="U487" s="18"/>
      <c r="V487" s="18"/>
      <c r="W487" s="18"/>
      <c r="X487" s="18"/>
      <c r="Y487" s="18"/>
      <c r="Z487" s="18"/>
      <c r="AA487" s="18"/>
      <c r="AB487" s="8"/>
    </row>
    <row r="488" spans="1:28" ht="15.75" customHeight="1" x14ac:dyDescent="0.2">
      <c r="A488" s="18"/>
      <c r="B488" s="18"/>
      <c r="C488" s="193"/>
      <c r="D488" s="18"/>
      <c r="E488" s="18"/>
      <c r="F488" s="18"/>
      <c r="G488" s="18"/>
      <c r="H488" s="18"/>
      <c r="I488" s="18"/>
      <c r="J488" s="18"/>
      <c r="K488" s="18"/>
      <c r="L488" s="18"/>
      <c r="M488" s="18"/>
      <c r="N488" s="18"/>
      <c r="O488" s="18"/>
      <c r="P488" s="18"/>
      <c r="Q488" s="1"/>
      <c r="S488" s="18"/>
      <c r="T488" s="18"/>
      <c r="U488" s="18"/>
      <c r="V488" s="18"/>
      <c r="W488" s="18"/>
      <c r="X488" s="18"/>
      <c r="Y488" s="18"/>
      <c r="Z488" s="18"/>
      <c r="AA488" s="18"/>
      <c r="AB488" s="8"/>
    </row>
    <row r="489" spans="1:28" ht="15.75" customHeight="1" x14ac:dyDescent="0.2">
      <c r="A489" s="18"/>
      <c r="B489" s="18"/>
      <c r="C489" s="193"/>
      <c r="D489" s="18"/>
      <c r="E489" s="18"/>
      <c r="F489" s="18"/>
      <c r="G489" s="18"/>
      <c r="H489" s="18"/>
      <c r="I489" s="18"/>
      <c r="J489" s="18"/>
      <c r="K489" s="18"/>
      <c r="L489" s="18"/>
      <c r="M489" s="18"/>
      <c r="N489" s="18"/>
      <c r="O489" s="18"/>
      <c r="P489" s="18"/>
      <c r="Q489" s="1"/>
      <c r="S489" s="18"/>
      <c r="T489" s="18"/>
      <c r="U489" s="18"/>
      <c r="V489" s="18"/>
      <c r="W489" s="18"/>
      <c r="X489" s="18"/>
      <c r="Y489" s="18"/>
      <c r="Z489" s="18"/>
      <c r="AA489" s="18"/>
      <c r="AB489" s="8"/>
    </row>
    <row r="490" spans="1:28" ht="15.75" customHeight="1" x14ac:dyDescent="0.2">
      <c r="A490" s="18"/>
      <c r="B490" s="18"/>
      <c r="C490" s="193"/>
      <c r="D490" s="18"/>
      <c r="E490" s="18"/>
      <c r="F490" s="18"/>
      <c r="G490" s="18"/>
      <c r="H490" s="18"/>
      <c r="I490" s="18"/>
      <c r="J490" s="18"/>
      <c r="K490" s="18"/>
      <c r="L490" s="18"/>
      <c r="M490" s="18"/>
      <c r="N490" s="18"/>
      <c r="O490" s="18"/>
      <c r="P490" s="18"/>
      <c r="Q490" s="1"/>
      <c r="S490" s="18"/>
      <c r="T490" s="18"/>
      <c r="U490" s="18"/>
      <c r="V490" s="18"/>
      <c r="W490" s="18"/>
      <c r="X490" s="18"/>
      <c r="Y490" s="18"/>
      <c r="Z490" s="18"/>
      <c r="AA490" s="18"/>
      <c r="AB490" s="8"/>
    </row>
    <row r="491" spans="1:28" ht="15.75" customHeight="1" x14ac:dyDescent="0.2">
      <c r="A491" s="18"/>
      <c r="B491" s="18"/>
      <c r="C491" s="193"/>
      <c r="D491" s="18"/>
      <c r="E491" s="18"/>
      <c r="F491" s="18"/>
      <c r="G491" s="18"/>
      <c r="H491" s="18"/>
      <c r="I491" s="18"/>
      <c r="J491" s="18"/>
      <c r="K491" s="18"/>
      <c r="L491" s="18"/>
      <c r="M491" s="18"/>
      <c r="N491" s="18"/>
      <c r="O491" s="18"/>
      <c r="P491" s="18"/>
      <c r="Q491" s="1"/>
      <c r="S491" s="18"/>
      <c r="T491" s="18"/>
      <c r="U491" s="18"/>
      <c r="V491" s="18"/>
      <c r="W491" s="18"/>
      <c r="X491" s="18"/>
      <c r="Y491" s="18"/>
      <c r="Z491" s="18"/>
      <c r="AA491" s="18"/>
      <c r="AB491" s="8"/>
    </row>
    <row r="492" spans="1:28" ht="15.75" customHeight="1" x14ac:dyDescent="0.2">
      <c r="A492" s="18"/>
      <c r="B492" s="18"/>
      <c r="C492" s="193"/>
      <c r="D492" s="18"/>
      <c r="E492" s="18"/>
      <c r="F492" s="18"/>
      <c r="G492" s="18"/>
      <c r="H492" s="18"/>
      <c r="I492" s="18"/>
      <c r="J492" s="18"/>
      <c r="K492" s="18"/>
      <c r="L492" s="18"/>
      <c r="M492" s="18"/>
      <c r="N492" s="18"/>
      <c r="O492" s="18"/>
      <c r="P492" s="18"/>
      <c r="Q492" s="1"/>
      <c r="S492" s="18"/>
      <c r="T492" s="18"/>
      <c r="U492" s="18"/>
      <c r="V492" s="18"/>
      <c r="W492" s="18"/>
      <c r="X492" s="18"/>
      <c r="Y492" s="18"/>
      <c r="Z492" s="18"/>
      <c r="AA492" s="18"/>
      <c r="AB492" s="8"/>
    </row>
    <row r="493" spans="1:28" ht="15.75" customHeight="1" x14ac:dyDescent="0.2">
      <c r="A493" s="18"/>
      <c r="B493" s="18"/>
      <c r="C493" s="193"/>
      <c r="D493" s="18"/>
      <c r="E493" s="18"/>
      <c r="F493" s="18"/>
      <c r="G493" s="18"/>
      <c r="H493" s="18"/>
      <c r="I493" s="18"/>
      <c r="J493" s="18"/>
      <c r="K493" s="18"/>
      <c r="L493" s="18"/>
      <c r="M493" s="18"/>
      <c r="N493" s="18"/>
      <c r="O493" s="18"/>
      <c r="P493" s="18"/>
      <c r="Q493" s="1"/>
      <c r="S493" s="18"/>
      <c r="T493" s="18"/>
      <c r="U493" s="18"/>
      <c r="V493" s="18"/>
      <c r="W493" s="18"/>
      <c r="X493" s="18"/>
      <c r="Y493" s="18"/>
      <c r="Z493" s="18"/>
      <c r="AA493" s="18"/>
      <c r="AB493" s="8"/>
    </row>
    <row r="494" spans="1:28" ht="15.75" customHeight="1" x14ac:dyDescent="0.2">
      <c r="A494" s="18"/>
      <c r="B494" s="18"/>
      <c r="C494" s="193"/>
      <c r="D494" s="18"/>
      <c r="E494" s="18"/>
      <c r="F494" s="18"/>
      <c r="G494" s="18"/>
      <c r="H494" s="18"/>
      <c r="I494" s="18"/>
      <c r="J494" s="18"/>
      <c r="K494" s="18"/>
      <c r="L494" s="18"/>
      <c r="M494" s="18"/>
      <c r="N494" s="18"/>
      <c r="O494" s="18"/>
      <c r="P494" s="18"/>
      <c r="Q494" s="1"/>
      <c r="S494" s="18"/>
      <c r="T494" s="18"/>
      <c r="U494" s="18"/>
      <c r="V494" s="18"/>
      <c r="W494" s="18"/>
      <c r="X494" s="18"/>
      <c r="Y494" s="18"/>
      <c r="Z494" s="18"/>
      <c r="AA494" s="18"/>
      <c r="AB494" s="8"/>
    </row>
    <row r="495" spans="1:28" ht="15.75" customHeight="1" x14ac:dyDescent="0.2">
      <c r="A495" s="18"/>
      <c r="B495" s="18"/>
      <c r="C495" s="193"/>
      <c r="D495" s="18"/>
      <c r="E495" s="18"/>
      <c r="F495" s="18"/>
      <c r="G495" s="18"/>
      <c r="H495" s="18"/>
      <c r="I495" s="18"/>
      <c r="J495" s="18"/>
      <c r="K495" s="18"/>
      <c r="L495" s="18"/>
      <c r="M495" s="18"/>
      <c r="N495" s="18"/>
      <c r="O495" s="18"/>
      <c r="P495" s="18"/>
      <c r="Q495" s="1"/>
      <c r="S495" s="18"/>
      <c r="T495" s="18"/>
      <c r="U495" s="18"/>
      <c r="V495" s="18"/>
      <c r="W495" s="18"/>
      <c r="X495" s="18"/>
      <c r="Y495" s="18"/>
      <c r="Z495" s="18"/>
      <c r="AA495" s="18"/>
      <c r="AB495" s="8"/>
    </row>
    <row r="496" spans="1:28" ht="15.75" customHeight="1" x14ac:dyDescent="0.2">
      <c r="A496" s="18"/>
      <c r="B496" s="18"/>
      <c r="C496" s="193"/>
      <c r="D496" s="18"/>
      <c r="E496" s="18"/>
      <c r="F496" s="18"/>
      <c r="G496" s="18"/>
      <c r="H496" s="18"/>
      <c r="I496" s="18"/>
      <c r="J496" s="18"/>
      <c r="K496" s="18"/>
      <c r="L496" s="18"/>
      <c r="M496" s="18"/>
      <c r="N496" s="18"/>
      <c r="O496" s="18"/>
      <c r="P496" s="18"/>
      <c r="Q496" s="1"/>
      <c r="S496" s="18"/>
      <c r="T496" s="18"/>
      <c r="U496" s="18"/>
      <c r="V496" s="18"/>
      <c r="W496" s="18"/>
      <c r="X496" s="18"/>
      <c r="Y496" s="18"/>
      <c r="Z496" s="18"/>
      <c r="AA496" s="18"/>
      <c r="AB496" s="8"/>
    </row>
    <row r="497" spans="1:28" ht="15.75" customHeight="1" x14ac:dyDescent="0.2">
      <c r="A497" s="18"/>
      <c r="B497" s="18"/>
      <c r="C497" s="193"/>
      <c r="D497" s="18"/>
      <c r="E497" s="18"/>
      <c r="F497" s="18"/>
      <c r="G497" s="18"/>
      <c r="H497" s="18"/>
      <c r="I497" s="18"/>
      <c r="J497" s="18"/>
      <c r="K497" s="18"/>
      <c r="L497" s="18"/>
      <c r="M497" s="18"/>
      <c r="N497" s="18"/>
      <c r="O497" s="18"/>
      <c r="P497" s="18"/>
      <c r="Q497" s="1"/>
      <c r="S497" s="18"/>
      <c r="T497" s="18"/>
      <c r="U497" s="18"/>
      <c r="V497" s="18"/>
      <c r="W497" s="18"/>
      <c r="X497" s="18"/>
      <c r="Y497" s="18"/>
      <c r="Z497" s="18"/>
      <c r="AA497" s="18"/>
      <c r="AB497" s="8"/>
    </row>
    <row r="498" spans="1:28" ht="15.75" customHeight="1" x14ac:dyDescent="0.2">
      <c r="A498" s="18"/>
      <c r="B498" s="18"/>
      <c r="C498" s="193"/>
      <c r="D498" s="18"/>
      <c r="E498" s="18"/>
      <c r="F498" s="18"/>
      <c r="G498" s="18"/>
      <c r="H498" s="18"/>
      <c r="I498" s="18"/>
      <c r="J498" s="18"/>
      <c r="K498" s="18"/>
      <c r="L498" s="18"/>
      <c r="M498" s="18"/>
      <c r="N498" s="18"/>
      <c r="O498" s="18"/>
      <c r="P498" s="18"/>
      <c r="Q498" s="1"/>
      <c r="S498" s="18"/>
      <c r="T498" s="18"/>
      <c r="U498" s="18"/>
      <c r="V498" s="18"/>
      <c r="W498" s="18"/>
      <c r="X498" s="18"/>
      <c r="Y498" s="18"/>
      <c r="Z498" s="18"/>
      <c r="AA498" s="18"/>
      <c r="AB498" s="8"/>
    </row>
    <row r="499" spans="1:28" ht="15.75" customHeight="1" x14ac:dyDescent="0.2">
      <c r="A499" s="18"/>
      <c r="B499" s="18"/>
      <c r="C499" s="193"/>
      <c r="D499" s="18"/>
      <c r="E499" s="18"/>
      <c r="F499" s="18"/>
      <c r="G499" s="18"/>
      <c r="H499" s="18"/>
      <c r="I499" s="18"/>
      <c r="J499" s="18"/>
      <c r="K499" s="18"/>
      <c r="L499" s="18"/>
      <c r="M499" s="18"/>
      <c r="N499" s="18"/>
      <c r="O499" s="18"/>
      <c r="P499" s="18"/>
      <c r="Q499" s="1"/>
      <c r="S499" s="18"/>
      <c r="T499" s="18"/>
      <c r="U499" s="18"/>
      <c r="V499" s="18"/>
      <c r="W499" s="18"/>
      <c r="X499" s="18"/>
      <c r="Y499" s="18"/>
      <c r="Z499" s="18"/>
      <c r="AA499" s="18"/>
      <c r="AB499" s="8"/>
    </row>
    <row r="500" spans="1:28" ht="15.75" customHeight="1" x14ac:dyDescent="0.2">
      <c r="A500" s="18"/>
      <c r="B500" s="18"/>
      <c r="C500" s="193"/>
      <c r="D500" s="18"/>
      <c r="E500" s="18"/>
      <c r="F500" s="18"/>
      <c r="G500" s="18"/>
      <c r="H500" s="18"/>
      <c r="I500" s="18"/>
      <c r="J500" s="18"/>
      <c r="K500" s="18"/>
      <c r="L500" s="18"/>
      <c r="M500" s="18"/>
      <c r="N500" s="18"/>
      <c r="O500" s="18"/>
      <c r="P500" s="18"/>
      <c r="Q500" s="1"/>
      <c r="S500" s="18"/>
      <c r="T500" s="18"/>
      <c r="U500" s="18"/>
      <c r="V500" s="18"/>
      <c r="W500" s="18"/>
      <c r="X500" s="18"/>
      <c r="Y500" s="18"/>
      <c r="Z500" s="18"/>
      <c r="AA500" s="18"/>
      <c r="AB500" s="8"/>
    </row>
    <row r="501" spans="1:28" ht="15.75" customHeight="1" x14ac:dyDescent="0.2">
      <c r="A501" s="18"/>
      <c r="B501" s="18"/>
      <c r="C501" s="193"/>
      <c r="D501" s="18"/>
      <c r="E501" s="18"/>
      <c r="F501" s="18"/>
      <c r="G501" s="18"/>
      <c r="H501" s="18"/>
      <c r="I501" s="18"/>
      <c r="J501" s="18"/>
      <c r="K501" s="18"/>
      <c r="L501" s="18"/>
      <c r="M501" s="18"/>
      <c r="N501" s="18"/>
      <c r="O501" s="18"/>
      <c r="P501" s="18"/>
      <c r="Q501" s="1"/>
      <c r="S501" s="18"/>
      <c r="T501" s="18"/>
      <c r="U501" s="18"/>
      <c r="V501" s="18"/>
      <c r="W501" s="18"/>
      <c r="X501" s="18"/>
      <c r="Y501" s="18"/>
      <c r="Z501" s="18"/>
      <c r="AA501" s="18"/>
      <c r="AB501" s="8"/>
    </row>
    <row r="502" spans="1:28" ht="15.75" customHeight="1" x14ac:dyDescent="0.2">
      <c r="A502" s="18"/>
      <c r="B502" s="18"/>
      <c r="C502" s="193"/>
      <c r="D502" s="18"/>
      <c r="E502" s="18"/>
      <c r="F502" s="18"/>
      <c r="G502" s="18"/>
      <c r="H502" s="18"/>
      <c r="I502" s="18"/>
      <c r="J502" s="18"/>
      <c r="K502" s="18"/>
      <c r="L502" s="18"/>
      <c r="M502" s="18"/>
      <c r="N502" s="18"/>
      <c r="O502" s="18"/>
      <c r="P502" s="18"/>
      <c r="Q502" s="1"/>
      <c r="S502" s="18"/>
      <c r="T502" s="18"/>
      <c r="U502" s="18"/>
      <c r="V502" s="18"/>
      <c r="W502" s="18"/>
      <c r="X502" s="18"/>
      <c r="Y502" s="18"/>
      <c r="Z502" s="18"/>
      <c r="AA502" s="18"/>
      <c r="AB502" s="8"/>
    </row>
    <row r="503" spans="1:28" ht="15.75" customHeight="1" x14ac:dyDescent="0.2">
      <c r="A503" s="18"/>
      <c r="B503" s="18"/>
      <c r="C503" s="193"/>
      <c r="D503" s="18"/>
      <c r="E503" s="18"/>
      <c r="F503" s="18"/>
      <c r="G503" s="18"/>
      <c r="H503" s="18"/>
      <c r="I503" s="18"/>
      <c r="J503" s="18"/>
      <c r="K503" s="18"/>
      <c r="L503" s="18"/>
      <c r="M503" s="18"/>
      <c r="N503" s="18"/>
      <c r="O503" s="18"/>
      <c r="P503" s="18"/>
      <c r="Q503" s="1"/>
      <c r="S503" s="18"/>
      <c r="T503" s="18"/>
      <c r="U503" s="18"/>
      <c r="V503" s="18"/>
      <c r="W503" s="18"/>
      <c r="X503" s="18"/>
      <c r="Y503" s="18"/>
      <c r="Z503" s="18"/>
      <c r="AA503" s="18"/>
      <c r="AB503" s="8"/>
    </row>
    <row r="504" spans="1:28" ht="15.75" customHeight="1" x14ac:dyDescent="0.2">
      <c r="A504" s="18"/>
      <c r="B504" s="18"/>
      <c r="C504" s="193"/>
      <c r="D504" s="18"/>
      <c r="E504" s="18"/>
      <c r="F504" s="18"/>
      <c r="G504" s="18"/>
      <c r="H504" s="18"/>
      <c r="I504" s="18"/>
      <c r="J504" s="18"/>
      <c r="K504" s="18"/>
      <c r="L504" s="18"/>
      <c r="M504" s="18"/>
      <c r="N504" s="18"/>
      <c r="O504" s="18"/>
      <c r="P504" s="18"/>
      <c r="Q504" s="1"/>
      <c r="S504" s="18"/>
      <c r="T504" s="18"/>
      <c r="U504" s="18"/>
      <c r="V504" s="18"/>
      <c r="W504" s="18"/>
      <c r="X504" s="18"/>
      <c r="Y504" s="18"/>
      <c r="Z504" s="18"/>
      <c r="AA504" s="18"/>
      <c r="AB504" s="8"/>
    </row>
    <row r="505" spans="1:28" ht="15.75" customHeight="1" x14ac:dyDescent="0.2">
      <c r="A505" s="18"/>
      <c r="B505" s="18"/>
      <c r="C505" s="193"/>
      <c r="D505" s="18"/>
      <c r="E505" s="18"/>
      <c r="F505" s="18"/>
      <c r="G505" s="18"/>
      <c r="H505" s="18"/>
      <c r="I505" s="18"/>
      <c r="J505" s="18"/>
      <c r="K505" s="18"/>
      <c r="L505" s="18"/>
      <c r="M505" s="18"/>
      <c r="N505" s="18"/>
      <c r="O505" s="18"/>
      <c r="P505" s="18"/>
      <c r="Q505" s="1"/>
      <c r="S505" s="18"/>
      <c r="T505" s="18"/>
      <c r="U505" s="18"/>
      <c r="V505" s="18"/>
      <c r="W505" s="18"/>
      <c r="X505" s="18"/>
      <c r="Y505" s="18"/>
      <c r="Z505" s="18"/>
      <c r="AA505" s="18"/>
      <c r="AB505" s="8"/>
    </row>
    <row r="506" spans="1:28" ht="15.75" customHeight="1" x14ac:dyDescent="0.2">
      <c r="A506" s="18"/>
      <c r="B506" s="18"/>
      <c r="C506" s="193"/>
      <c r="D506" s="18"/>
      <c r="E506" s="18"/>
      <c r="F506" s="18"/>
      <c r="G506" s="18"/>
      <c r="H506" s="18"/>
      <c r="I506" s="18"/>
      <c r="J506" s="18"/>
      <c r="K506" s="18"/>
      <c r="L506" s="18"/>
      <c r="M506" s="18"/>
      <c r="N506" s="18"/>
      <c r="O506" s="18"/>
      <c r="P506" s="18"/>
      <c r="Q506" s="1"/>
      <c r="S506" s="18"/>
      <c r="T506" s="18"/>
      <c r="U506" s="18"/>
      <c r="V506" s="18"/>
      <c r="W506" s="18"/>
      <c r="X506" s="18"/>
      <c r="Y506" s="18"/>
      <c r="Z506" s="18"/>
      <c r="AA506" s="18"/>
      <c r="AB506" s="8"/>
    </row>
    <row r="507" spans="1:28" ht="15.75" customHeight="1" x14ac:dyDescent="0.2">
      <c r="A507" s="18"/>
      <c r="B507" s="18"/>
      <c r="C507" s="193"/>
      <c r="D507" s="18"/>
      <c r="E507" s="18"/>
      <c r="F507" s="18"/>
      <c r="G507" s="18"/>
      <c r="H507" s="18"/>
      <c r="I507" s="18"/>
      <c r="J507" s="18"/>
      <c r="K507" s="18"/>
      <c r="L507" s="18"/>
      <c r="M507" s="18"/>
      <c r="N507" s="18"/>
      <c r="O507" s="18"/>
      <c r="P507" s="18"/>
      <c r="Q507" s="1"/>
      <c r="S507" s="18"/>
      <c r="T507" s="18"/>
      <c r="U507" s="18"/>
      <c r="V507" s="18"/>
      <c r="W507" s="18"/>
      <c r="X507" s="18"/>
      <c r="Y507" s="18"/>
      <c r="Z507" s="18"/>
      <c r="AA507" s="18"/>
      <c r="AB507" s="8"/>
    </row>
    <row r="508" spans="1:28" ht="15.75" customHeight="1" x14ac:dyDescent="0.2">
      <c r="A508" s="18"/>
      <c r="B508" s="18"/>
      <c r="C508" s="193"/>
      <c r="D508" s="18"/>
      <c r="E508" s="18"/>
      <c r="F508" s="18"/>
      <c r="G508" s="18"/>
      <c r="H508" s="18"/>
      <c r="I508" s="18"/>
      <c r="J508" s="18"/>
      <c r="K508" s="18"/>
      <c r="L508" s="18"/>
      <c r="M508" s="18"/>
      <c r="N508" s="18"/>
      <c r="O508" s="18"/>
      <c r="P508" s="18"/>
      <c r="Q508" s="1"/>
      <c r="S508" s="18"/>
      <c r="T508" s="18"/>
      <c r="U508" s="18"/>
      <c r="V508" s="18"/>
      <c r="W508" s="18"/>
      <c r="X508" s="18"/>
      <c r="Y508" s="18"/>
      <c r="Z508" s="18"/>
      <c r="AA508" s="18"/>
      <c r="AB508" s="8"/>
    </row>
    <row r="509" spans="1:28" ht="15.75" customHeight="1" x14ac:dyDescent="0.2">
      <c r="A509" s="18"/>
      <c r="B509" s="18"/>
      <c r="C509" s="193"/>
      <c r="D509" s="18"/>
      <c r="E509" s="18"/>
      <c r="F509" s="18"/>
      <c r="G509" s="18"/>
      <c r="H509" s="18"/>
      <c r="I509" s="18"/>
      <c r="J509" s="18"/>
      <c r="K509" s="18"/>
      <c r="L509" s="18"/>
      <c r="M509" s="18"/>
      <c r="N509" s="18"/>
      <c r="O509" s="18"/>
      <c r="P509" s="18"/>
      <c r="Q509" s="1"/>
      <c r="S509" s="18"/>
      <c r="T509" s="18"/>
      <c r="U509" s="18"/>
      <c r="V509" s="18"/>
      <c r="W509" s="18"/>
      <c r="X509" s="18"/>
      <c r="Y509" s="18"/>
      <c r="Z509" s="18"/>
      <c r="AA509" s="18"/>
      <c r="AB509" s="8"/>
    </row>
    <row r="510" spans="1:28" ht="15.75" customHeight="1" x14ac:dyDescent="0.2">
      <c r="A510" s="18"/>
      <c r="B510" s="18"/>
      <c r="C510" s="193"/>
      <c r="D510" s="18"/>
      <c r="E510" s="18"/>
      <c r="F510" s="18"/>
      <c r="G510" s="18"/>
      <c r="H510" s="18"/>
      <c r="I510" s="18"/>
      <c r="J510" s="18"/>
      <c r="K510" s="18"/>
      <c r="L510" s="18"/>
      <c r="M510" s="18"/>
      <c r="N510" s="18"/>
      <c r="O510" s="18"/>
      <c r="P510" s="18"/>
      <c r="Q510" s="1"/>
      <c r="S510" s="18"/>
      <c r="T510" s="18"/>
      <c r="U510" s="18"/>
      <c r="V510" s="18"/>
      <c r="W510" s="18"/>
      <c r="X510" s="18"/>
      <c r="Y510" s="18"/>
      <c r="Z510" s="18"/>
      <c r="AA510" s="18"/>
      <c r="AB510" s="8"/>
    </row>
    <row r="511" spans="1:28" ht="15.75" customHeight="1" x14ac:dyDescent="0.2">
      <c r="A511" s="18"/>
      <c r="B511" s="18"/>
      <c r="C511" s="193"/>
      <c r="D511" s="18"/>
      <c r="E511" s="18"/>
      <c r="F511" s="18"/>
      <c r="G511" s="18"/>
      <c r="H511" s="18"/>
      <c r="I511" s="18"/>
      <c r="J511" s="18"/>
      <c r="K511" s="18"/>
      <c r="L511" s="18"/>
      <c r="M511" s="18"/>
      <c r="N511" s="18"/>
      <c r="O511" s="18"/>
      <c r="P511" s="18"/>
      <c r="Q511" s="1"/>
      <c r="S511" s="18"/>
      <c r="T511" s="18"/>
      <c r="U511" s="18"/>
      <c r="V511" s="18"/>
      <c r="W511" s="18"/>
      <c r="X511" s="18"/>
      <c r="Y511" s="18"/>
      <c r="Z511" s="18"/>
      <c r="AA511" s="18"/>
      <c r="AB511" s="8"/>
    </row>
    <row r="512" spans="1:28" ht="15.75" customHeight="1" x14ac:dyDescent="0.2">
      <c r="A512" s="18"/>
      <c r="B512" s="18"/>
      <c r="C512" s="193"/>
      <c r="D512" s="18"/>
      <c r="E512" s="18"/>
      <c r="F512" s="18"/>
      <c r="G512" s="18"/>
      <c r="H512" s="18"/>
      <c r="I512" s="18"/>
      <c r="J512" s="18"/>
      <c r="K512" s="18"/>
      <c r="L512" s="18"/>
      <c r="M512" s="18"/>
      <c r="N512" s="18"/>
      <c r="O512" s="18"/>
      <c r="P512" s="18"/>
      <c r="Q512" s="1"/>
      <c r="S512" s="18"/>
      <c r="T512" s="18"/>
      <c r="U512" s="18"/>
      <c r="V512" s="18"/>
      <c r="W512" s="18"/>
      <c r="X512" s="18"/>
      <c r="Y512" s="18"/>
      <c r="Z512" s="18"/>
      <c r="AA512" s="18"/>
      <c r="AB512" s="8"/>
    </row>
    <row r="513" spans="1:28" ht="15.75" customHeight="1" x14ac:dyDescent="0.2">
      <c r="A513" s="18"/>
      <c r="B513" s="18"/>
      <c r="C513" s="193"/>
      <c r="D513" s="18"/>
      <c r="E513" s="18"/>
      <c r="F513" s="18"/>
      <c r="G513" s="18"/>
      <c r="H513" s="18"/>
      <c r="I513" s="18"/>
      <c r="J513" s="18"/>
      <c r="K513" s="18"/>
      <c r="L513" s="18"/>
      <c r="M513" s="18"/>
      <c r="N513" s="18"/>
      <c r="O513" s="18"/>
      <c r="P513" s="18"/>
      <c r="Q513" s="1"/>
      <c r="S513" s="18"/>
      <c r="T513" s="18"/>
      <c r="U513" s="18"/>
      <c r="V513" s="18"/>
      <c r="W513" s="18"/>
      <c r="X513" s="18"/>
      <c r="Y513" s="18"/>
      <c r="Z513" s="18"/>
      <c r="AA513" s="18"/>
      <c r="AB513" s="8"/>
    </row>
    <row r="514" spans="1:28" ht="15.75" customHeight="1" x14ac:dyDescent="0.2">
      <c r="A514" s="18"/>
      <c r="B514" s="18"/>
      <c r="C514" s="193"/>
      <c r="D514" s="18"/>
      <c r="E514" s="18"/>
      <c r="F514" s="18"/>
      <c r="G514" s="18"/>
      <c r="H514" s="18"/>
      <c r="I514" s="18"/>
      <c r="J514" s="18"/>
      <c r="K514" s="18"/>
      <c r="L514" s="18"/>
      <c r="M514" s="18"/>
      <c r="N514" s="18"/>
      <c r="O514" s="18"/>
      <c r="P514" s="18"/>
      <c r="Q514" s="1"/>
      <c r="S514" s="18"/>
      <c r="T514" s="18"/>
      <c r="U514" s="18"/>
      <c r="V514" s="18"/>
      <c r="W514" s="18"/>
      <c r="X514" s="18"/>
      <c r="Y514" s="18"/>
      <c r="Z514" s="18"/>
      <c r="AA514" s="18"/>
      <c r="AB514" s="8"/>
    </row>
    <row r="515" spans="1:28" ht="15.75" customHeight="1" x14ac:dyDescent="0.2">
      <c r="A515" s="18"/>
      <c r="B515" s="18"/>
      <c r="C515" s="193"/>
      <c r="D515" s="18"/>
      <c r="E515" s="18"/>
      <c r="F515" s="18"/>
      <c r="G515" s="18"/>
      <c r="H515" s="18"/>
      <c r="I515" s="18"/>
      <c r="J515" s="18"/>
      <c r="K515" s="18"/>
      <c r="L515" s="18"/>
      <c r="M515" s="18"/>
      <c r="N515" s="18"/>
      <c r="O515" s="18"/>
      <c r="P515" s="18"/>
      <c r="Q515" s="1"/>
      <c r="S515" s="18"/>
      <c r="T515" s="18"/>
      <c r="U515" s="18"/>
      <c r="V515" s="18"/>
      <c r="W515" s="18"/>
      <c r="X515" s="18"/>
      <c r="Y515" s="18"/>
      <c r="Z515" s="18"/>
      <c r="AA515" s="18"/>
      <c r="AB515" s="8"/>
    </row>
    <row r="516" spans="1:28" ht="15.75" customHeight="1" x14ac:dyDescent="0.2">
      <c r="A516" s="18"/>
      <c r="B516" s="18"/>
      <c r="C516" s="193"/>
      <c r="D516" s="18"/>
      <c r="E516" s="18"/>
      <c r="F516" s="18"/>
      <c r="G516" s="18"/>
      <c r="H516" s="18"/>
      <c r="I516" s="18"/>
      <c r="J516" s="18"/>
      <c r="K516" s="18"/>
      <c r="L516" s="18"/>
      <c r="M516" s="18"/>
      <c r="N516" s="18"/>
      <c r="O516" s="18"/>
      <c r="P516" s="18"/>
      <c r="Q516" s="1"/>
      <c r="S516" s="18"/>
      <c r="T516" s="18"/>
      <c r="U516" s="18"/>
      <c r="V516" s="18"/>
      <c r="W516" s="18"/>
      <c r="X516" s="18"/>
      <c r="Y516" s="18"/>
      <c r="Z516" s="18"/>
      <c r="AA516" s="18"/>
      <c r="AB516" s="8"/>
    </row>
    <row r="517" spans="1:28" ht="15.75" customHeight="1" x14ac:dyDescent="0.2">
      <c r="A517" s="18"/>
      <c r="B517" s="18"/>
      <c r="C517" s="193"/>
      <c r="D517" s="18"/>
      <c r="E517" s="18"/>
      <c r="F517" s="18"/>
      <c r="G517" s="18"/>
      <c r="H517" s="18"/>
      <c r="I517" s="18"/>
      <c r="J517" s="18"/>
      <c r="K517" s="18"/>
      <c r="L517" s="18"/>
      <c r="M517" s="18"/>
      <c r="N517" s="18"/>
      <c r="O517" s="18"/>
      <c r="P517" s="18"/>
      <c r="Q517" s="1"/>
      <c r="S517" s="18"/>
      <c r="T517" s="18"/>
      <c r="U517" s="18"/>
      <c r="V517" s="18"/>
      <c r="W517" s="18"/>
      <c r="X517" s="18"/>
      <c r="Y517" s="18"/>
      <c r="Z517" s="18"/>
      <c r="AA517" s="18"/>
      <c r="AB517" s="8"/>
    </row>
    <row r="518" spans="1:28" ht="15.75" customHeight="1" x14ac:dyDescent="0.2">
      <c r="A518" s="18"/>
      <c r="B518" s="18"/>
      <c r="C518" s="193"/>
      <c r="D518" s="18"/>
      <c r="E518" s="18"/>
      <c r="F518" s="18"/>
      <c r="G518" s="18"/>
      <c r="H518" s="18"/>
      <c r="I518" s="18"/>
      <c r="J518" s="18"/>
      <c r="K518" s="18"/>
      <c r="L518" s="18"/>
      <c r="M518" s="18"/>
      <c r="N518" s="18"/>
      <c r="O518" s="18"/>
      <c r="P518" s="18"/>
      <c r="Q518" s="1"/>
      <c r="S518" s="18"/>
      <c r="T518" s="18"/>
      <c r="U518" s="18"/>
      <c r="V518" s="18"/>
      <c r="W518" s="18"/>
      <c r="X518" s="18"/>
      <c r="Y518" s="18"/>
      <c r="Z518" s="18"/>
      <c r="AA518" s="18"/>
      <c r="AB518" s="8"/>
    </row>
    <row r="519" spans="1:28" ht="15.75" customHeight="1" x14ac:dyDescent="0.2">
      <c r="A519" s="18"/>
      <c r="B519" s="18"/>
      <c r="C519" s="193"/>
      <c r="D519" s="18"/>
      <c r="E519" s="18"/>
      <c r="F519" s="18"/>
      <c r="G519" s="18"/>
      <c r="H519" s="18"/>
      <c r="I519" s="18"/>
      <c r="J519" s="18"/>
      <c r="K519" s="18"/>
      <c r="L519" s="18"/>
      <c r="M519" s="18"/>
      <c r="N519" s="18"/>
      <c r="O519" s="18"/>
      <c r="P519" s="18"/>
      <c r="Q519" s="1"/>
      <c r="S519" s="18"/>
      <c r="T519" s="18"/>
      <c r="U519" s="18"/>
      <c r="V519" s="18"/>
      <c r="W519" s="18"/>
      <c r="X519" s="18"/>
      <c r="Y519" s="18"/>
      <c r="Z519" s="18"/>
      <c r="AA519" s="18"/>
      <c r="AB519" s="8"/>
    </row>
    <row r="520" spans="1:28" ht="15.75" customHeight="1" x14ac:dyDescent="0.2">
      <c r="A520" s="18"/>
      <c r="B520" s="18"/>
      <c r="C520" s="193"/>
      <c r="D520" s="18"/>
      <c r="E520" s="18"/>
      <c r="F520" s="18"/>
      <c r="G520" s="18"/>
      <c r="H520" s="18"/>
      <c r="I520" s="18"/>
      <c r="J520" s="18"/>
      <c r="K520" s="18"/>
      <c r="L520" s="18"/>
      <c r="M520" s="18"/>
      <c r="N520" s="18"/>
      <c r="O520" s="18"/>
      <c r="P520" s="18"/>
      <c r="Q520" s="1"/>
      <c r="S520" s="18"/>
      <c r="T520" s="18"/>
      <c r="U520" s="18"/>
      <c r="V520" s="18"/>
      <c r="W520" s="18"/>
      <c r="X520" s="18"/>
      <c r="Y520" s="18"/>
      <c r="Z520" s="18"/>
      <c r="AA520" s="18"/>
      <c r="AB520" s="8"/>
    </row>
    <row r="521" spans="1:28" ht="15.75" customHeight="1" x14ac:dyDescent="0.2">
      <c r="A521" s="18"/>
      <c r="B521" s="18"/>
      <c r="C521" s="193"/>
      <c r="D521" s="18"/>
      <c r="E521" s="18"/>
      <c r="F521" s="18"/>
      <c r="G521" s="18"/>
      <c r="H521" s="18"/>
      <c r="I521" s="18"/>
      <c r="J521" s="18"/>
      <c r="K521" s="18"/>
      <c r="L521" s="18"/>
      <c r="M521" s="18"/>
      <c r="N521" s="18"/>
      <c r="O521" s="18"/>
      <c r="P521" s="18"/>
      <c r="Q521" s="1"/>
      <c r="S521" s="18"/>
      <c r="T521" s="18"/>
      <c r="U521" s="18"/>
      <c r="V521" s="18"/>
      <c r="W521" s="18"/>
      <c r="X521" s="18"/>
      <c r="Y521" s="18"/>
      <c r="Z521" s="18"/>
      <c r="AA521" s="18"/>
      <c r="AB521" s="8"/>
    </row>
    <row r="522" spans="1:28" ht="15.75" customHeight="1" x14ac:dyDescent="0.2">
      <c r="A522" s="18"/>
      <c r="B522" s="18"/>
      <c r="C522" s="193"/>
      <c r="D522" s="18"/>
      <c r="E522" s="18"/>
      <c r="F522" s="18"/>
      <c r="G522" s="18"/>
      <c r="H522" s="18"/>
      <c r="I522" s="18"/>
      <c r="J522" s="18"/>
      <c r="K522" s="18"/>
      <c r="L522" s="18"/>
      <c r="M522" s="18"/>
      <c r="N522" s="18"/>
      <c r="O522" s="18"/>
      <c r="P522" s="18"/>
      <c r="Q522" s="1"/>
      <c r="S522" s="18"/>
      <c r="T522" s="18"/>
      <c r="U522" s="18"/>
      <c r="V522" s="18"/>
      <c r="W522" s="18"/>
      <c r="X522" s="18"/>
      <c r="Y522" s="18"/>
      <c r="Z522" s="18"/>
      <c r="AA522" s="18"/>
      <c r="AB522" s="8"/>
    </row>
    <row r="523" spans="1:28" ht="15.75" customHeight="1" x14ac:dyDescent="0.2">
      <c r="A523" s="18"/>
      <c r="B523" s="18"/>
      <c r="C523" s="193"/>
      <c r="D523" s="18"/>
      <c r="E523" s="18"/>
      <c r="F523" s="18"/>
      <c r="G523" s="18"/>
      <c r="H523" s="18"/>
      <c r="I523" s="18"/>
      <c r="J523" s="18"/>
      <c r="K523" s="18"/>
      <c r="L523" s="18"/>
      <c r="M523" s="18"/>
      <c r="N523" s="18"/>
      <c r="O523" s="18"/>
      <c r="P523" s="18"/>
      <c r="Q523" s="1"/>
      <c r="S523" s="18"/>
      <c r="T523" s="18"/>
      <c r="U523" s="18"/>
      <c r="V523" s="18"/>
      <c r="W523" s="18"/>
      <c r="X523" s="18"/>
      <c r="Y523" s="18"/>
      <c r="Z523" s="18"/>
      <c r="AA523" s="18"/>
      <c r="AB523" s="8"/>
    </row>
    <row r="524" spans="1:28" ht="15.75" customHeight="1" x14ac:dyDescent="0.2">
      <c r="A524" s="18"/>
      <c r="B524" s="18"/>
      <c r="C524" s="193"/>
      <c r="D524" s="18"/>
      <c r="E524" s="18"/>
      <c r="F524" s="18"/>
      <c r="G524" s="18"/>
      <c r="H524" s="18"/>
      <c r="I524" s="18"/>
      <c r="J524" s="18"/>
      <c r="K524" s="18"/>
      <c r="L524" s="18"/>
      <c r="M524" s="18"/>
      <c r="N524" s="18"/>
      <c r="O524" s="18"/>
      <c r="P524" s="18"/>
      <c r="Q524" s="1"/>
      <c r="S524" s="18"/>
      <c r="T524" s="18"/>
      <c r="U524" s="18"/>
      <c r="V524" s="18"/>
      <c r="W524" s="18"/>
      <c r="X524" s="18"/>
      <c r="Y524" s="18"/>
      <c r="Z524" s="18"/>
      <c r="AA524" s="18"/>
      <c r="AB524" s="8"/>
    </row>
    <row r="525" spans="1:28" ht="15.75" customHeight="1" x14ac:dyDescent="0.2">
      <c r="A525" s="18"/>
      <c r="B525" s="18"/>
      <c r="C525" s="193"/>
      <c r="D525" s="18"/>
      <c r="E525" s="18"/>
      <c r="F525" s="18"/>
      <c r="G525" s="18"/>
      <c r="H525" s="18"/>
      <c r="I525" s="18"/>
      <c r="J525" s="18"/>
      <c r="K525" s="18"/>
      <c r="L525" s="18"/>
      <c r="M525" s="18"/>
      <c r="N525" s="18"/>
      <c r="O525" s="18"/>
      <c r="P525" s="18"/>
      <c r="Q525" s="1"/>
      <c r="S525" s="18"/>
      <c r="T525" s="18"/>
      <c r="U525" s="18"/>
      <c r="V525" s="18"/>
      <c r="W525" s="18"/>
      <c r="X525" s="18"/>
      <c r="Y525" s="18"/>
      <c r="Z525" s="18"/>
      <c r="AA525" s="18"/>
      <c r="AB525" s="8"/>
    </row>
    <row r="526" spans="1:28" ht="15.75" customHeight="1" x14ac:dyDescent="0.2">
      <c r="A526" s="18"/>
      <c r="B526" s="18"/>
      <c r="C526" s="193"/>
      <c r="D526" s="18"/>
      <c r="E526" s="18"/>
      <c r="F526" s="18"/>
      <c r="G526" s="18"/>
      <c r="H526" s="18"/>
      <c r="I526" s="18"/>
      <c r="J526" s="18"/>
      <c r="K526" s="18"/>
      <c r="L526" s="18"/>
      <c r="M526" s="18"/>
      <c r="N526" s="18"/>
      <c r="O526" s="18"/>
      <c r="P526" s="18"/>
      <c r="Q526" s="1"/>
      <c r="S526" s="18"/>
      <c r="T526" s="18"/>
      <c r="U526" s="18"/>
      <c r="V526" s="18"/>
      <c r="W526" s="18"/>
      <c r="X526" s="18"/>
      <c r="Y526" s="18"/>
      <c r="Z526" s="18"/>
      <c r="AA526" s="18"/>
      <c r="AB526" s="8"/>
    </row>
    <row r="527" spans="1:28" ht="15.75" customHeight="1" x14ac:dyDescent="0.2">
      <c r="A527" s="18"/>
      <c r="B527" s="18"/>
      <c r="C527" s="193"/>
      <c r="D527" s="18"/>
      <c r="E527" s="18"/>
      <c r="F527" s="18"/>
      <c r="G527" s="18"/>
      <c r="H527" s="18"/>
      <c r="I527" s="18"/>
      <c r="J527" s="18"/>
      <c r="K527" s="18"/>
      <c r="L527" s="18"/>
      <c r="M527" s="18"/>
      <c r="N527" s="18"/>
      <c r="O527" s="18"/>
      <c r="P527" s="18"/>
      <c r="Q527" s="1"/>
      <c r="S527" s="18"/>
      <c r="T527" s="18"/>
      <c r="U527" s="18"/>
      <c r="V527" s="18"/>
      <c r="W527" s="18"/>
      <c r="X527" s="18"/>
      <c r="Y527" s="18"/>
      <c r="Z527" s="18"/>
      <c r="AA527" s="18"/>
      <c r="AB527" s="8"/>
    </row>
    <row r="528" spans="1:28" ht="15.75" customHeight="1" x14ac:dyDescent="0.2">
      <c r="A528" s="18"/>
      <c r="B528" s="18"/>
      <c r="C528" s="193"/>
      <c r="D528" s="18"/>
      <c r="E528" s="18"/>
      <c r="F528" s="18"/>
      <c r="G528" s="18"/>
      <c r="H528" s="18"/>
      <c r="I528" s="18"/>
      <c r="J528" s="18"/>
      <c r="K528" s="18"/>
      <c r="L528" s="18"/>
      <c r="M528" s="18"/>
      <c r="N528" s="18"/>
      <c r="O528" s="18"/>
      <c r="P528" s="18"/>
      <c r="Q528" s="1"/>
      <c r="S528" s="18"/>
      <c r="T528" s="18"/>
      <c r="U528" s="18"/>
      <c r="V528" s="18"/>
      <c r="W528" s="18"/>
      <c r="X528" s="18"/>
      <c r="Y528" s="18"/>
      <c r="Z528" s="18"/>
      <c r="AA528" s="18"/>
      <c r="AB528" s="8"/>
    </row>
    <row r="529" spans="1:28" ht="15.75" customHeight="1" x14ac:dyDescent="0.2">
      <c r="A529" s="18"/>
      <c r="B529" s="18"/>
      <c r="C529" s="193"/>
      <c r="D529" s="18"/>
      <c r="E529" s="18"/>
      <c r="F529" s="18"/>
      <c r="G529" s="18"/>
      <c r="H529" s="18"/>
      <c r="I529" s="18"/>
      <c r="J529" s="18"/>
      <c r="K529" s="18"/>
      <c r="L529" s="18"/>
      <c r="M529" s="18"/>
      <c r="N529" s="18"/>
      <c r="O529" s="18"/>
      <c r="P529" s="18"/>
      <c r="Q529" s="1"/>
      <c r="S529" s="18"/>
      <c r="T529" s="18"/>
      <c r="U529" s="18"/>
      <c r="V529" s="18"/>
      <c r="W529" s="18"/>
      <c r="X529" s="18"/>
      <c r="Y529" s="18"/>
      <c r="Z529" s="18"/>
      <c r="AA529" s="18"/>
      <c r="AB529" s="8"/>
    </row>
    <row r="530" spans="1:28" ht="15.75" customHeight="1" x14ac:dyDescent="0.2">
      <c r="A530" s="18"/>
      <c r="B530" s="18"/>
      <c r="C530" s="193"/>
      <c r="D530" s="18"/>
      <c r="E530" s="18"/>
      <c r="F530" s="18"/>
      <c r="G530" s="18"/>
      <c r="H530" s="18"/>
      <c r="I530" s="18"/>
      <c r="J530" s="18"/>
      <c r="K530" s="18"/>
      <c r="L530" s="18"/>
      <c r="M530" s="18"/>
      <c r="N530" s="18"/>
      <c r="O530" s="18"/>
      <c r="P530" s="18"/>
      <c r="Q530" s="1"/>
      <c r="S530" s="18"/>
      <c r="T530" s="18"/>
      <c r="U530" s="18"/>
      <c r="V530" s="18"/>
      <c r="W530" s="18"/>
      <c r="X530" s="18"/>
      <c r="Y530" s="18"/>
      <c r="Z530" s="18"/>
      <c r="AA530" s="18"/>
      <c r="AB530" s="8"/>
    </row>
    <row r="531" spans="1:28" ht="15.75" customHeight="1" x14ac:dyDescent="0.2">
      <c r="A531" s="18"/>
      <c r="B531" s="18"/>
      <c r="C531" s="193"/>
      <c r="D531" s="18"/>
      <c r="E531" s="18"/>
      <c r="F531" s="18"/>
      <c r="G531" s="18"/>
      <c r="H531" s="18"/>
      <c r="I531" s="18"/>
      <c r="J531" s="18"/>
      <c r="K531" s="18"/>
      <c r="L531" s="18"/>
      <c r="M531" s="18"/>
      <c r="N531" s="18"/>
      <c r="O531" s="18"/>
      <c r="P531" s="18"/>
      <c r="Q531" s="1"/>
      <c r="S531" s="18"/>
      <c r="T531" s="18"/>
      <c r="U531" s="18"/>
      <c r="V531" s="18"/>
      <c r="W531" s="18"/>
      <c r="X531" s="18"/>
      <c r="Y531" s="18"/>
      <c r="Z531" s="18"/>
      <c r="AA531" s="18"/>
      <c r="AB531" s="8"/>
    </row>
    <row r="532" spans="1:28" ht="15.75" customHeight="1" x14ac:dyDescent="0.2">
      <c r="A532" s="18"/>
      <c r="B532" s="18"/>
      <c r="C532" s="193"/>
      <c r="D532" s="18"/>
      <c r="E532" s="18"/>
      <c r="F532" s="18"/>
      <c r="G532" s="18"/>
      <c r="H532" s="18"/>
      <c r="I532" s="18"/>
      <c r="J532" s="18"/>
      <c r="K532" s="18"/>
      <c r="L532" s="18"/>
      <c r="M532" s="18"/>
      <c r="N532" s="18"/>
      <c r="O532" s="18"/>
      <c r="P532" s="18"/>
      <c r="Q532" s="1"/>
      <c r="S532" s="18"/>
      <c r="T532" s="18"/>
      <c r="U532" s="18"/>
      <c r="V532" s="18"/>
      <c r="W532" s="18"/>
      <c r="X532" s="18"/>
      <c r="Y532" s="18"/>
      <c r="Z532" s="18"/>
      <c r="AA532" s="18"/>
      <c r="AB532" s="8"/>
    </row>
    <row r="533" spans="1:28" ht="15.75" customHeight="1" x14ac:dyDescent="0.2">
      <c r="A533" s="18"/>
      <c r="B533" s="18"/>
      <c r="C533" s="193"/>
      <c r="D533" s="18"/>
      <c r="E533" s="18"/>
      <c r="F533" s="18"/>
      <c r="G533" s="18"/>
      <c r="H533" s="18"/>
      <c r="I533" s="18"/>
      <c r="J533" s="18"/>
      <c r="K533" s="18"/>
      <c r="L533" s="18"/>
      <c r="M533" s="18"/>
      <c r="N533" s="18"/>
      <c r="O533" s="18"/>
      <c r="P533" s="18"/>
      <c r="Q533" s="1"/>
      <c r="S533" s="18"/>
      <c r="T533" s="18"/>
      <c r="U533" s="18"/>
      <c r="V533" s="18"/>
      <c r="W533" s="18"/>
      <c r="X533" s="18"/>
      <c r="Y533" s="18"/>
      <c r="Z533" s="18"/>
      <c r="AA533" s="18"/>
      <c r="AB533" s="8"/>
    </row>
    <row r="534" spans="1:28" ht="15.75" customHeight="1" x14ac:dyDescent="0.2">
      <c r="A534" s="18"/>
      <c r="B534" s="18"/>
      <c r="C534" s="193"/>
      <c r="D534" s="18"/>
      <c r="E534" s="18"/>
      <c r="F534" s="18"/>
      <c r="G534" s="18"/>
      <c r="H534" s="18"/>
      <c r="I534" s="18"/>
      <c r="J534" s="18"/>
      <c r="K534" s="18"/>
      <c r="L534" s="18"/>
      <c r="M534" s="18"/>
      <c r="N534" s="18"/>
      <c r="O534" s="18"/>
      <c r="P534" s="18"/>
      <c r="Q534" s="1"/>
      <c r="S534" s="18"/>
      <c r="T534" s="18"/>
      <c r="U534" s="18"/>
      <c r="V534" s="18"/>
      <c r="W534" s="18"/>
      <c r="X534" s="18"/>
      <c r="Y534" s="18"/>
      <c r="Z534" s="18"/>
      <c r="AA534" s="18"/>
      <c r="AB534" s="8"/>
    </row>
    <row r="535" spans="1:28" ht="15.75" customHeight="1" x14ac:dyDescent="0.2">
      <c r="A535" s="18"/>
      <c r="B535" s="18"/>
      <c r="C535" s="193"/>
      <c r="D535" s="18"/>
      <c r="E535" s="18"/>
      <c r="F535" s="18"/>
      <c r="G535" s="18"/>
      <c r="H535" s="18"/>
      <c r="I535" s="18"/>
      <c r="J535" s="18"/>
      <c r="K535" s="18"/>
      <c r="L535" s="18"/>
      <c r="M535" s="18"/>
      <c r="N535" s="18"/>
      <c r="O535" s="18"/>
      <c r="P535" s="18"/>
      <c r="Q535" s="1"/>
      <c r="S535" s="18"/>
      <c r="T535" s="18"/>
      <c r="U535" s="18"/>
      <c r="V535" s="18"/>
      <c r="W535" s="18"/>
      <c r="X535" s="18"/>
      <c r="Y535" s="18"/>
      <c r="Z535" s="18"/>
      <c r="AA535" s="18"/>
      <c r="AB535" s="8"/>
    </row>
    <row r="536" spans="1:28" ht="15.75" customHeight="1" x14ac:dyDescent="0.2">
      <c r="A536" s="18"/>
      <c r="B536" s="18"/>
      <c r="C536" s="193"/>
      <c r="D536" s="18"/>
      <c r="E536" s="18"/>
      <c r="F536" s="18"/>
      <c r="G536" s="18"/>
      <c r="H536" s="18"/>
      <c r="I536" s="18"/>
      <c r="J536" s="18"/>
      <c r="K536" s="18"/>
      <c r="L536" s="18"/>
      <c r="M536" s="18"/>
      <c r="N536" s="18"/>
      <c r="O536" s="18"/>
      <c r="P536" s="18"/>
      <c r="Q536" s="1"/>
      <c r="S536" s="18"/>
      <c r="T536" s="18"/>
      <c r="U536" s="18"/>
      <c r="V536" s="18"/>
      <c r="W536" s="18"/>
      <c r="X536" s="18"/>
      <c r="Y536" s="18"/>
      <c r="Z536" s="18"/>
      <c r="AA536" s="18"/>
      <c r="AB536" s="8"/>
    </row>
    <row r="537" spans="1:28" ht="15.75" customHeight="1" x14ac:dyDescent="0.2">
      <c r="A537" s="18"/>
      <c r="B537" s="18"/>
      <c r="C537" s="193"/>
      <c r="D537" s="18"/>
      <c r="E537" s="18"/>
      <c r="F537" s="18"/>
      <c r="G537" s="18"/>
      <c r="H537" s="18"/>
      <c r="I537" s="18"/>
      <c r="J537" s="18"/>
      <c r="K537" s="18"/>
      <c r="L537" s="18"/>
      <c r="M537" s="18"/>
      <c r="N537" s="18"/>
      <c r="O537" s="18"/>
      <c r="P537" s="18"/>
      <c r="Q537" s="1"/>
      <c r="S537" s="18"/>
      <c r="T537" s="18"/>
      <c r="U537" s="18"/>
      <c r="V537" s="18"/>
      <c r="W537" s="18"/>
      <c r="X537" s="18"/>
      <c r="Y537" s="18"/>
      <c r="Z537" s="18"/>
      <c r="AA537" s="18"/>
      <c r="AB537" s="8"/>
    </row>
    <row r="538" spans="1:28" ht="15.75" customHeight="1" x14ac:dyDescent="0.2">
      <c r="A538" s="18"/>
      <c r="B538" s="18"/>
      <c r="C538" s="193"/>
      <c r="D538" s="18"/>
      <c r="E538" s="18"/>
      <c r="F538" s="18"/>
      <c r="G538" s="18"/>
      <c r="H538" s="18"/>
      <c r="I538" s="18"/>
      <c r="J538" s="18"/>
      <c r="K538" s="18"/>
      <c r="L538" s="18"/>
      <c r="M538" s="18"/>
      <c r="N538" s="18"/>
      <c r="O538" s="18"/>
      <c r="P538" s="18"/>
      <c r="Q538" s="1"/>
      <c r="S538" s="18"/>
      <c r="T538" s="18"/>
      <c r="U538" s="18"/>
      <c r="V538" s="18"/>
      <c r="W538" s="18"/>
      <c r="X538" s="18"/>
      <c r="Y538" s="18"/>
      <c r="Z538" s="18"/>
      <c r="AA538" s="18"/>
      <c r="AB538" s="8"/>
    </row>
    <row r="539" spans="1:28" ht="15.75" customHeight="1" x14ac:dyDescent="0.2">
      <c r="A539" s="18"/>
      <c r="B539" s="18"/>
      <c r="C539" s="193"/>
      <c r="D539" s="18"/>
      <c r="E539" s="18"/>
      <c r="F539" s="18"/>
      <c r="G539" s="18"/>
      <c r="H539" s="18"/>
      <c r="I539" s="18"/>
      <c r="J539" s="18"/>
      <c r="K539" s="18"/>
      <c r="L539" s="18"/>
      <c r="M539" s="18"/>
      <c r="N539" s="18"/>
      <c r="O539" s="18"/>
      <c r="P539" s="18"/>
      <c r="Q539" s="1"/>
      <c r="S539" s="18"/>
      <c r="T539" s="18"/>
      <c r="U539" s="18"/>
      <c r="V539" s="18"/>
      <c r="W539" s="18"/>
      <c r="X539" s="18"/>
      <c r="Y539" s="18"/>
      <c r="Z539" s="18"/>
      <c r="AA539" s="18"/>
      <c r="AB539" s="8"/>
    </row>
    <row r="540" spans="1:28" ht="15.75" customHeight="1" x14ac:dyDescent="0.2">
      <c r="A540" s="18"/>
      <c r="B540" s="18"/>
      <c r="C540" s="193"/>
      <c r="D540" s="18"/>
      <c r="E540" s="18"/>
      <c r="F540" s="18"/>
      <c r="G540" s="18"/>
      <c r="H540" s="18"/>
      <c r="I540" s="18"/>
      <c r="J540" s="18"/>
      <c r="K540" s="18"/>
      <c r="L540" s="18"/>
      <c r="M540" s="18"/>
      <c r="N540" s="18"/>
      <c r="O540" s="18"/>
      <c r="P540" s="18"/>
      <c r="Q540" s="1"/>
      <c r="S540" s="18"/>
      <c r="T540" s="18"/>
      <c r="U540" s="18"/>
      <c r="V540" s="18"/>
      <c r="W540" s="18"/>
      <c r="X540" s="18"/>
      <c r="Y540" s="18"/>
      <c r="Z540" s="18"/>
      <c r="AA540" s="18"/>
      <c r="AB540" s="8"/>
    </row>
    <row r="541" spans="1:28" ht="15.75" customHeight="1" x14ac:dyDescent="0.2">
      <c r="A541" s="18"/>
      <c r="B541" s="18"/>
      <c r="C541" s="193"/>
      <c r="D541" s="18"/>
      <c r="E541" s="18"/>
      <c r="F541" s="18"/>
      <c r="G541" s="18"/>
      <c r="H541" s="18"/>
      <c r="I541" s="18"/>
      <c r="J541" s="18"/>
      <c r="K541" s="18"/>
      <c r="L541" s="18"/>
      <c r="M541" s="18"/>
      <c r="N541" s="18"/>
      <c r="O541" s="18"/>
      <c r="P541" s="18"/>
      <c r="Q541" s="1"/>
      <c r="S541" s="18"/>
      <c r="T541" s="18"/>
      <c r="U541" s="18"/>
      <c r="V541" s="18"/>
      <c r="W541" s="18"/>
      <c r="X541" s="18"/>
      <c r="Y541" s="18"/>
      <c r="Z541" s="18"/>
      <c r="AA541" s="18"/>
      <c r="AB541" s="8"/>
    </row>
    <row r="542" spans="1:28" ht="15.75" customHeight="1" x14ac:dyDescent="0.2">
      <c r="A542" s="18"/>
      <c r="B542" s="18"/>
      <c r="C542" s="193"/>
      <c r="D542" s="18"/>
      <c r="E542" s="18"/>
      <c r="F542" s="18"/>
      <c r="G542" s="18"/>
      <c r="H542" s="18"/>
      <c r="I542" s="18"/>
      <c r="J542" s="18"/>
      <c r="K542" s="18"/>
      <c r="L542" s="18"/>
      <c r="M542" s="18"/>
      <c r="N542" s="18"/>
      <c r="O542" s="18"/>
      <c r="P542" s="18"/>
      <c r="Q542" s="1"/>
      <c r="S542" s="18"/>
      <c r="T542" s="18"/>
      <c r="U542" s="18"/>
      <c r="V542" s="18"/>
      <c r="W542" s="18"/>
      <c r="X542" s="18"/>
      <c r="Y542" s="18"/>
      <c r="Z542" s="18"/>
      <c r="AA542" s="18"/>
      <c r="AB542" s="8"/>
    </row>
    <row r="543" spans="1:28" ht="15.75" customHeight="1" x14ac:dyDescent="0.2">
      <c r="A543" s="18"/>
      <c r="B543" s="18"/>
      <c r="C543" s="193"/>
      <c r="D543" s="18"/>
      <c r="E543" s="18"/>
      <c r="F543" s="18"/>
      <c r="G543" s="18"/>
      <c r="H543" s="18"/>
      <c r="I543" s="18"/>
      <c r="J543" s="18"/>
      <c r="K543" s="18"/>
      <c r="L543" s="18"/>
      <c r="M543" s="18"/>
      <c r="N543" s="18"/>
      <c r="O543" s="18"/>
      <c r="P543" s="18"/>
      <c r="Q543" s="1"/>
      <c r="S543" s="18"/>
      <c r="T543" s="18"/>
      <c r="U543" s="18"/>
      <c r="V543" s="18"/>
      <c r="W543" s="18"/>
      <c r="X543" s="18"/>
      <c r="Y543" s="18"/>
      <c r="Z543" s="18"/>
      <c r="AA543" s="18"/>
      <c r="AB543" s="8"/>
    </row>
    <row r="544" spans="1:28" ht="15.75" customHeight="1" x14ac:dyDescent="0.2">
      <c r="A544" s="18"/>
      <c r="B544" s="18"/>
      <c r="C544" s="193"/>
      <c r="D544" s="18"/>
      <c r="E544" s="18"/>
      <c r="F544" s="18"/>
      <c r="G544" s="18"/>
      <c r="H544" s="18"/>
      <c r="I544" s="18"/>
      <c r="J544" s="18"/>
      <c r="K544" s="18"/>
      <c r="L544" s="18"/>
      <c r="M544" s="18"/>
      <c r="N544" s="18"/>
      <c r="O544" s="18"/>
      <c r="P544" s="18"/>
      <c r="Q544" s="1"/>
      <c r="S544" s="18"/>
      <c r="T544" s="18"/>
      <c r="U544" s="18"/>
      <c r="V544" s="18"/>
      <c r="W544" s="18"/>
      <c r="X544" s="18"/>
      <c r="Y544" s="18"/>
      <c r="Z544" s="18"/>
      <c r="AA544" s="18"/>
      <c r="AB544" s="8"/>
    </row>
    <row r="545" spans="1:28" ht="15.75" customHeight="1" x14ac:dyDescent="0.2">
      <c r="A545" s="18"/>
      <c r="B545" s="18"/>
      <c r="C545" s="193"/>
      <c r="D545" s="18"/>
      <c r="E545" s="18"/>
      <c r="F545" s="18"/>
      <c r="G545" s="18"/>
      <c r="H545" s="18"/>
      <c r="I545" s="18"/>
      <c r="J545" s="18"/>
      <c r="K545" s="18"/>
      <c r="L545" s="18"/>
      <c r="M545" s="18"/>
      <c r="N545" s="18"/>
      <c r="O545" s="18"/>
      <c r="P545" s="18"/>
      <c r="Q545" s="1"/>
      <c r="S545" s="18"/>
      <c r="T545" s="18"/>
      <c r="U545" s="18"/>
      <c r="V545" s="18"/>
      <c r="W545" s="18"/>
      <c r="X545" s="18"/>
      <c r="Y545" s="18"/>
      <c r="Z545" s="18"/>
      <c r="AA545" s="18"/>
      <c r="AB545" s="8"/>
    </row>
    <row r="546" spans="1:28" ht="15.75" customHeight="1" x14ac:dyDescent="0.2">
      <c r="A546" s="18"/>
      <c r="B546" s="18"/>
      <c r="C546" s="193"/>
      <c r="D546" s="18"/>
      <c r="E546" s="18"/>
      <c r="F546" s="18"/>
      <c r="G546" s="18"/>
      <c r="H546" s="18"/>
      <c r="I546" s="18"/>
      <c r="J546" s="18"/>
      <c r="K546" s="18"/>
      <c r="L546" s="18"/>
      <c r="M546" s="18"/>
      <c r="N546" s="18"/>
      <c r="O546" s="18"/>
      <c r="P546" s="18"/>
      <c r="Q546" s="1"/>
      <c r="S546" s="18"/>
      <c r="T546" s="18"/>
      <c r="U546" s="18"/>
      <c r="V546" s="18"/>
      <c r="W546" s="18"/>
      <c r="X546" s="18"/>
      <c r="Y546" s="18"/>
      <c r="Z546" s="18"/>
      <c r="AA546" s="18"/>
      <c r="AB546" s="8"/>
    </row>
    <row r="547" spans="1:28" ht="15.75" customHeight="1" x14ac:dyDescent="0.2">
      <c r="A547" s="18"/>
      <c r="B547" s="18"/>
      <c r="C547" s="193"/>
      <c r="D547" s="18"/>
      <c r="E547" s="18"/>
      <c r="F547" s="18"/>
      <c r="G547" s="18"/>
      <c r="H547" s="18"/>
      <c r="I547" s="18"/>
      <c r="J547" s="18"/>
      <c r="K547" s="18"/>
      <c r="L547" s="18"/>
      <c r="M547" s="18"/>
      <c r="N547" s="18"/>
      <c r="O547" s="18"/>
      <c r="P547" s="18"/>
      <c r="Q547" s="1"/>
      <c r="S547" s="18"/>
      <c r="T547" s="18"/>
      <c r="U547" s="18"/>
      <c r="V547" s="18"/>
      <c r="W547" s="18"/>
      <c r="X547" s="18"/>
      <c r="Y547" s="18"/>
      <c r="Z547" s="18"/>
      <c r="AA547" s="18"/>
      <c r="AB547" s="8"/>
    </row>
    <row r="548" spans="1:28" ht="15.75" customHeight="1" x14ac:dyDescent="0.2">
      <c r="A548" s="18"/>
      <c r="B548" s="18"/>
      <c r="C548" s="193"/>
      <c r="D548" s="18"/>
      <c r="E548" s="18"/>
      <c r="F548" s="18"/>
      <c r="G548" s="18"/>
      <c r="H548" s="18"/>
      <c r="I548" s="18"/>
      <c r="J548" s="18"/>
      <c r="K548" s="18"/>
      <c r="L548" s="18"/>
      <c r="M548" s="18"/>
      <c r="N548" s="18"/>
      <c r="O548" s="18"/>
      <c r="P548" s="18"/>
      <c r="Q548" s="1"/>
      <c r="S548" s="18"/>
      <c r="T548" s="18"/>
      <c r="U548" s="18"/>
      <c r="V548" s="18"/>
      <c r="W548" s="18"/>
      <c r="X548" s="18"/>
      <c r="Y548" s="18"/>
      <c r="Z548" s="18"/>
      <c r="AA548" s="18"/>
      <c r="AB548" s="8"/>
    </row>
    <row r="549" spans="1:28" ht="15.75" customHeight="1" x14ac:dyDescent="0.2">
      <c r="A549" s="18"/>
      <c r="B549" s="18"/>
      <c r="C549" s="193"/>
      <c r="D549" s="18"/>
      <c r="E549" s="18"/>
      <c r="F549" s="18"/>
      <c r="G549" s="18"/>
      <c r="H549" s="18"/>
      <c r="I549" s="18"/>
      <c r="J549" s="18"/>
      <c r="K549" s="18"/>
      <c r="L549" s="18"/>
      <c r="M549" s="18"/>
      <c r="N549" s="18"/>
      <c r="O549" s="18"/>
      <c r="P549" s="18"/>
      <c r="Q549" s="1"/>
      <c r="S549" s="18"/>
      <c r="T549" s="18"/>
      <c r="U549" s="18"/>
      <c r="V549" s="18"/>
      <c r="W549" s="18"/>
      <c r="X549" s="18"/>
      <c r="Y549" s="18"/>
      <c r="Z549" s="18"/>
      <c r="AA549" s="18"/>
      <c r="AB549" s="8"/>
    </row>
    <row r="550" spans="1:28" ht="15.75" customHeight="1" x14ac:dyDescent="0.2">
      <c r="A550" s="18"/>
      <c r="B550" s="18"/>
      <c r="C550" s="193"/>
      <c r="D550" s="18"/>
      <c r="E550" s="18"/>
      <c r="F550" s="18"/>
      <c r="G550" s="18"/>
      <c r="H550" s="18"/>
      <c r="I550" s="18"/>
      <c r="J550" s="18"/>
      <c r="K550" s="18"/>
      <c r="L550" s="18"/>
      <c r="M550" s="18"/>
      <c r="N550" s="18"/>
      <c r="O550" s="18"/>
      <c r="P550" s="18"/>
      <c r="Q550" s="1"/>
      <c r="S550" s="18"/>
      <c r="T550" s="18"/>
      <c r="U550" s="18"/>
      <c r="V550" s="18"/>
      <c r="W550" s="18"/>
      <c r="X550" s="18"/>
      <c r="Y550" s="18"/>
      <c r="Z550" s="18"/>
      <c r="AA550" s="18"/>
      <c r="AB550" s="8"/>
    </row>
    <row r="551" spans="1:28" ht="15.75" customHeight="1" x14ac:dyDescent="0.2">
      <c r="A551" s="18"/>
      <c r="B551" s="18"/>
      <c r="C551" s="193"/>
      <c r="D551" s="18"/>
      <c r="E551" s="18"/>
      <c r="F551" s="18"/>
      <c r="G551" s="18"/>
      <c r="H551" s="18"/>
      <c r="I551" s="18"/>
      <c r="J551" s="18"/>
      <c r="K551" s="18"/>
      <c r="L551" s="18"/>
      <c r="M551" s="18"/>
      <c r="N551" s="18"/>
      <c r="O551" s="18"/>
      <c r="P551" s="18"/>
      <c r="Q551" s="1"/>
      <c r="S551" s="18"/>
      <c r="T551" s="18"/>
      <c r="U551" s="18"/>
      <c r="V551" s="18"/>
      <c r="W551" s="18"/>
      <c r="X551" s="18"/>
      <c r="Y551" s="18"/>
      <c r="Z551" s="18"/>
      <c r="AA551" s="18"/>
      <c r="AB551" s="8"/>
    </row>
    <row r="552" spans="1:28" ht="15.75" customHeight="1" x14ac:dyDescent="0.2">
      <c r="A552" s="18"/>
      <c r="B552" s="18"/>
      <c r="C552" s="193"/>
      <c r="D552" s="18"/>
      <c r="E552" s="18"/>
      <c r="F552" s="18"/>
      <c r="G552" s="18"/>
      <c r="H552" s="18"/>
      <c r="I552" s="18"/>
      <c r="J552" s="18"/>
      <c r="K552" s="18"/>
      <c r="L552" s="18"/>
      <c r="M552" s="18"/>
      <c r="N552" s="18"/>
      <c r="O552" s="18"/>
      <c r="P552" s="18"/>
      <c r="Q552" s="1"/>
      <c r="S552" s="18"/>
      <c r="T552" s="18"/>
      <c r="U552" s="18"/>
      <c r="V552" s="18"/>
      <c r="W552" s="18"/>
      <c r="X552" s="18"/>
      <c r="Y552" s="18"/>
      <c r="Z552" s="18"/>
      <c r="AA552" s="18"/>
      <c r="AB552" s="8"/>
    </row>
    <row r="553" spans="1:28" ht="15.75" customHeight="1" x14ac:dyDescent="0.2">
      <c r="A553" s="18"/>
      <c r="B553" s="18"/>
      <c r="C553" s="193"/>
      <c r="D553" s="18"/>
      <c r="E553" s="18"/>
      <c r="F553" s="18"/>
      <c r="G553" s="18"/>
      <c r="H553" s="18"/>
      <c r="I553" s="18"/>
      <c r="J553" s="18"/>
      <c r="K553" s="18"/>
      <c r="L553" s="18"/>
      <c r="M553" s="18"/>
      <c r="N553" s="18"/>
      <c r="O553" s="18"/>
      <c r="P553" s="18"/>
      <c r="Q553" s="1"/>
      <c r="S553" s="18"/>
      <c r="T553" s="18"/>
      <c r="U553" s="18"/>
      <c r="V553" s="18"/>
      <c r="W553" s="18"/>
      <c r="X553" s="18"/>
      <c r="Y553" s="18"/>
      <c r="Z553" s="18"/>
      <c r="AA553" s="18"/>
      <c r="AB553" s="8"/>
    </row>
    <row r="554" spans="1:28" ht="15.75" customHeight="1" x14ac:dyDescent="0.2">
      <c r="A554" s="18"/>
      <c r="B554" s="18"/>
      <c r="C554" s="193"/>
      <c r="D554" s="18"/>
      <c r="E554" s="18"/>
      <c r="F554" s="18"/>
      <c r="G554" s="18"/>
      <c r="H554" s="18"/>
      <c r="I554" s="18"/>
      <c r="J554" s="18"/>
      <c r="K554" s="18"/>
      <c r="L554" s="18"/>
      <c r="M554" s="18"/>
      <c r="N554" s="18"/>
      <c r="O554" s="18"/>
      <c r="P554" s="18"/>
      <c r="Q554" s="1"/>
      <c r="S554" s="18"/>
      <c r="T554" s="18"/>
      <c r="U554" s="18"/>
      <c r="V554" s="18"/>
      <c r="W554" s="18"/>
      <c r="X554" s="18"/>
      <c r="Y554" s="18"/>
      <c r="Z554" s="18"/>
      <c r="AA554" s="18"/>
      <c r="AB554" s="8"/>
    </row>
    <row r="555" spans="1:28" ht="15.75" customHeight="1" x14ac:dyDescent="0.2">
      <c r="A555" s="18"/>
      <c r="B555" s="18"/>
      <c r="C555" s="193"/>
      <c r="D555" s="18"/>
      <c r="E555" s="18"/>
      <c r="F555" s="18"/>
      <c r="G555" s="18"/>
      <c r="H555" s="18"/>
      <c r="I555" s="18"/>
      <c r="J555" s="18"/>
      <c r="K555" s="18"/>
      <c r="L555" s="18"/>
      <c r="M555" s="18"/>
      <c r="N555" s="18"/>
      <c r="O555" s="18"/>
      <c r="P555" s="18"/>
      <c r="Q555" s="1"/>
      <c r="S555" s="18"/>
      <c r="T555" s="18"/>
      <c r="U555" s="18"/>
      <c r="V555" s="18"/>
      <c r="W555" s="18"/>
      <c r="X555" s="18"/>
      <c r="Y555" s="18"/>
      <c r="Z555" s="18"/>
      <c r="AA555" s="18"/>
      <c r="AB555" s="8"/>
    </row>
    <row r="556" spans="1:28" ht="15.75" customHeight="1" x14ac:dyDescent="0.2">
      <c r="A556" s="18"/>
      <c r="B556" s="18"/>
      <c r="C556" s="193"/>
      <c r="D556" s="18"/>
      <c r="E556" s="18"/>
      <c r="F556" s="18"/>
      <c r="G556" s="18"/>
      <c r="H556" s="18"/>
      <c r="I556" s="18"/>
      <c r="J556" s="18"/>
      <c r="K556" s="18"/>
      <c r="L556" s="18"/>
      <c r="M556" s="18"/>
      <c r="N556" s="18"/>
      <c r="O556" s="18"/>
      <c r="P556" s="18"/>
      <c r="Q556" s="1"/>
      <c r="S556" s="18"/>
      <c r="T556" s="18"/>
      <c r="U556" s="18"/>
      <c r="V556" s="18"/>
      <c r="W556" s="18"/>
      <c r="X556" s="18"/>
      <c r="Y556" s="18"/>
      <c r="Z556" s="18"/>
      <c r="AA556" s="18"/>
      <c r="AB556" s="8"/>
    </row>
    <row r="557" spans="1:28" ht="15.75" customHeight="1" x14ac:dyDescent="0.2">
      <c r="A557" s="18"/>
      <c r="B557" s="18"/>
      <c r="C557" s="193"/>
      <c r="D557" s="18"/>
      <c r="E557" s="18"/>
      <c r="F557" s="18"/>
      <c r="G557" s="18"/>
      <c r="H557" s="18"/>
      <c r="I557" s="18"/>
      <c r="J557" s="18"/>
      <c r="K557" s="18"/>
      <c r="L557" s="18"/>
      <c r="M557" s="18"/>
      <c r="N557" s="18"/>
      <c r="O557" s="18"/>
      <c r="P557" s="18"/>
      <c r="Q557" s="1"/>
      <c r="S557" s="18"/>
      <c r="T557" s="18"/>
      <c r="U557" s="18"/>
      <c r="V557" s="18"/>
      <c r="W557" s="18"/>
      <c r="X557" s="18"/>
      <c r="Y557" s="18"/>
      <c r="Z557" s="18"/>
      <c r="AA557" s="18"/>
      <c r="AB557" s="8"/>
    </row>
    <row r="558" spans="1:28" ht="15.75" customHeight="1" x14ac:dyDescent="0.2">
      <c r="A558" s="18"/>
      <c r="B558" s="18"/>
      <c r="C558" s="193"/>
      <c r="D558" s="18"/>
      <c r="E558" s="18"/>
      <c r="F558" s="18"/>
      <c r="G558" s="18"/>
      <c r="H558" s="18"/>
      <c r="I558" s="18"/>
      <c r="J558" s="18"/>
      <c r="K558" s="18"/>
      <c r="L558" s="18"/>
      <c r="M558" s="18"/>
      <c r="N558" s="18"/>
      <c r="O558" s="18"/>
      <c r="P558" s="18"/>
      <c r="Q558" s="1"/>
      <c r="S558" s="18"/>
      <c r="T558" s="18"/>
      <c r="U558" s="18"/>
      <c r="V558" s="18"/>
      <c r="W558" s="18"/>
      <c r="X558" s="18"/>
      <c r="Y558" s="18"/>
      <c r="Z558" s="18"/>
      <c r="AA558" s="18"/>
      <c r="AB558" s="8"/>
    </row>
    <row r="559" spans="1:28" ht="15.75" customHeight="1" x14ac:dyDescent="0.2">
      <c r="A559" s="18"/>
      <c r="B559" s="18"/>
      <c r="C559" s="193"/>
      <c r="D559" s="18"/>
      <c r="E559" s="18"/>
      <c r="F559" s="18"/>
      <c r="G559" s="18"/>
      <c r="H559" s="18"/>
      <c r="I559" s="18"/>
      <c r="J559" s="18"/>
      <c r="K559" s="18"/>
      <c r="L559" s="18"/>
      <c r="M559" s="18"/>
      <c r="N559" s="18"/>
      <c r="O559" s="18"/>
      <c r="P559" s="18"/>
      <c r="Q559" s="1"/>
      <c r="S559" s="18"/>
      <c r="T559" s="18"/>
      <c r="U559" s="18"/>
      <c r="V559" s="18"/>
      <c r="W559" s="18"/>
      <c r="X559" s="18"/>
      <c r="Y559" s="18"/>
      <c r="Z559" s="18"/>
      <c r="AA559" s="18"/>
      <c r="AB559" s="8"/>
    </row>
    <row r="560" spans="1:28" ht="15.75" customHeight="1" x14ac:dyDescent="0.2">
      <c r="A560" s="18"/>
      <c r="B560" s="18"/>
      <c r="C560" s="193"/>
      <c r="D560" s="18"/>
      <c r="E560" s="18"/>
      <c r="F560" s="18"/>
      <c r="G560" s="18"/>
      <c r="H560" s="18"/>
      <c r="I560" s="18"/>
      <c r="J560" s="18"/>
      <c r="K560" s="18"/>
      <c r="L560" s="18"/>
      <c r="M560" s="18"/>
      <c r="N560" s="18"/>
      <c r="O560" s="18"/>
      <c r="P560" s="18"/>
      <c r="Q560" s="1"/>
      <c r="S560" s="18"/>
      <c r="T560" s="18"/>
      <c r="U560" s="18"/>
      <c r="V560" s="18"/>
      <c r="W560" s="18"/>
      <c r="X560" s="18"/>
      <c r="Y560" s="18"/>
      <c r="Z560" s="18"/>
      <c r="AA560" s="18"/>
      <c r="AB560" s="8"/>
    </row>
    <row r="561" spans="1:28" ht="15.75" customHeight="1" x14ac:dyDescent="0.2">
      <c r="A561" s="18"/>
      <c r="B561" s="18"/>
      <c r="C561" s="193"/>
      <c r="D561" s="18"/>
      <c r="E561" s="18"/>
      <c r="F561" s="18"/>
      <c r="G561" s="18"/>
      <c r="H561" s="18"/>
      <c r="I561" s="18"/>
      <c r="J561" s="18"/>
      <c r="K561" s="18"/>
      <c r="L561" s="18"/>
      <c r="M561" s="18"/>
      <c r="N561" s="18"/>
      <c r="O561" s="18"/>
      <c r="P561" s="18"/>
      <c r="Q561" s="1"/>
      <c r="S561" s="18"/>
      <c r="T561" s="18"/>
      <c r="U561" s="18"/>
      <c r="V561" s="18"/>
      <c r="W561" s="18"/>
      <c r="X561" s="18"/>
      <c r="Y561" s="18"/>
      <c r="Z561" s="18"/>
      <c r="AA561" s="18"/>
      <c r="AB561" s="8"/>
    </row>
    <row r="562" spans="1:28" ht="15.75" customHeight="1" x14ac:dyDescent="0.2">
      <c r="A562" s="18"/>
      <c r="B562" s="18"/>
      <c r="C562" s="193"/>
      <c r="D562" s="18"/>
      <c r="E562" s="18"/>
      <c r="F562" s="18"/>
      <c r="G562" s="18"/>
      <c r="H562" s="18"/>
      <c r="I562" s="18"/>
      <c r="J562" s="18"/>
      <c r="K562" s="18"/>
      <c r="L562" s="18"/>
      <c r="M562" s="18"/>
      <c r="N562" s="18"/>
      <c r="O562" s="18"/>
      <c r="P562" s="18"/>
      <c r="Q562" s="1"/>
      <c r="S562" s="18"/>
      <c r="T562" s="18"/>
      <c r="U562" s="18"/>
      <c r="V562" s="18"/>
      <c r="W562" s="18"/>
      <c r="X562" s="18"/>
      <c r="Y562" s="18"/>
      <c r="Z562" s="18"/>
      <c r="AA562" s="18"/>
      <c r="AB562" s="8"/>
    </row>
    <row r="563" spans="1:28" ht="15.75" customHeight="1" x14ac:dyDescent="0.2">
      <c r="A563" s="18"/>
      <c r="B563" s="18"/>
      <c r="C563" s="193"/>
      <c r="D563" s="18"/>
      <c r="E563" s="18"/>
      <c r="F563" s="18"/>
      <c r="G563" s="18"/>
      <c r="H563" s="18"/>
      <c r="I563" s="18"/>
      <c r="J563" s="18"/>
      <c r="K563" s="18"/>
      <c r="L563" s="18"/>
      <c r="M563" s="18"/>
      <c r="N563" s="18"/>
      <c r="O563" s="18"/>
      <c r="P563" s="18"/>
      <c r="Q563" s="1"/>
      <c r="S563" s="18"/>
      <c r="T563" s="18"/>
      <c r="U563" s="18"/>
      <c r="V563" s="18"/>
      <c r="W563" s="18"/>
      <c r="X563" s="18"/>
      <c r="Y563" s="18"/>
      <c r="Z563" s="18"/>
      <c r="AA563" s="18"/>
      <c r="AB563" s="8"/>
    </row>
    <row r="564" spans="1:28" ht="15.75" customHeight="1" x14ac:dyDescent="0.2">
      <c r="A564" s="18"/>
      <c r="B564" s="18"/>
      <c r="C564" s="193"/>
      <c r="D564" s="18"/>
      <c r="E564" s="18"/>
      <c r="F564" s="18"/>
      <c r="G564" s="18"/>
      <c r="H564" s="18"/>
      <c r="I564" s="18"/>
      <c r="J564" s="18"/>
      <c r="K564" s="18"/>
      <c r="L564" s="18"/>
      <c r="M564" s="18"/>
      <c r="N564" s="18"/>
      <c r="O564" s="18"/>
      <c r="P564" s="18"/>
      <c r="Q564" s="1"/>
      <c r="S564" s="18"/>
      <c r="T564" s="18"/>
      <c r="U564" s="18"/>
      <c r="V564" s="18"/>
      <c r="W564" s="18"/>
      <c r="X564" s="18"/>
      <c r="Y564" s="18"/>
      <c r="Z564" s="18"/>
      <c r="AA564" s="18"/>
      <c r="AB564" s="8"/>
    </row>
    <row r="565" spans="1:28" ht="15.75" customHeight="1" x14ac:dyDescent="0.2">
      <c r="A565" s="18"/>
      <c r="B565" s="18"/>
      <c r="C565" s="193"/>
      <c r="D565" s="18"/>
      <c r="E565" s="18"/>
      <c r="F565" s="18"/>
      <c r="G565" s="18"/>
      <c r="H565" s="18"/>
      <c r="I565" s="18"/>
      <c r="J565" s="18"/>
      <c r="K565" s="18"/>
      <c r="L565" s="18"/>
      <c r="M565" s="18"/>
      <c r="N565" s="18"/>
      <c r="O565" s="18"/>
      <c r="P565" s="18"/>
      <c r="Q565" s="1"/>
      <c r="S565" s="18"/>
      <c r="T565" s="18"/>
      <c r="U565" s="18"/>
      <c r="V565" s="18"/>
      <c r="W565" s="18"/>
      <c r="X565" s="18"/>
      <c r="Y565" s="18"/>
      <c r="Z565" s="18"/>
      <c r="AA565" s="18"/>
      <c r="AB565" s="8"/>
    </row>
    <row r="566" spans="1:28" ht="15.75" customHeight="1" x14ac:dyDescent="0.2">
      <c r="A566" s="18"/>
      <c r="B566" s="18"/>
      <c r="C566" s="193"/>
      <c r="D566" s="18"/>
      <c r="E566" s="18"/>
      <c r="F566" s="18"/>
      <c r="G566" s="18"/>
      <c r="H566" s="18"/>
      <c r="I566" s="18"/>
      <c r="J566" s="18"/>
      <c r="K566" s="18"/>
      <c r="L566" s="18"/>
      <c r="M566" s="18"/>
      <c r="N566" s="18"/>
      <c r="O566" s="18"/>
      <c r="P566" s="18"/>
      <c r="Q566" s="1"/>
      <c r="S566" s="18"/>
      <c r="T566" s="18"/>
      <c r="U566" s="18"/>
      <c r="V566" s="18"/>
      <c r="W566" s="18"/>
      <c r="X566" s="18"/>
      <c r="Y566" s="18"/>
      <c r="Z566" s="18"/>
      <c r="AA566" s="18"/>
      <c r="AB566" s="8"/>
    </row>
    <row r="567" spans="1:28" ht="15.75" customHeight="1" x14ac:dyDescent="0.2">
      <c r="A567" s="18"/>
      <c r="B567" s="18"/>
      <c r="C567" s="193"/>
      <c r="D567" s="18"/>
      <c r="E567" s="18"/>
      <c r="F567" s="18"/>
      <c r="G567" s="18"/>
      <c r="H567" s="18"/>
      <c r="I567" s="18"/>
      <c r="J567" s="18"/>
      <c r="K567" s="18"/>
      <c r="L567" s="18"/>
      <c r="M567" s="18"/>
      <c r="N567" s="18"/>
      <c r="O567" s="18"/>
      <c r="P567" s="18"/>
      <c r="Q567" s="1"/>
      <c r="S567" s="18"/>
      <c r="T567" s="18"/>
      <c r="U567" s="18"/>
      <c r="V567" s="18"/>
      <c r="W567" s="18"/>
      <c r="X567" s="18"/>
      <c r="Y567" s="18"/>
      <c r="Z567" s="18"/>
      <c r="AA567" s="18"/>
      <c r="AB567" s="8"/>
    </row>
    <row r="568" spans="1:28" ht="15.75" customHeight="1" x14ac:dyDescent="0.2">
      <c r="A568" s="18"/>
      <c r="B568" s="18"/>
      <c r="C568" s="193"/>
      <c r="D568" s="18"/>
      <c r="E568" s="18"/>
      <c r="F568" s="18"/>
      <c r="G568" s="18"/>
      <c r="H568" s="18"/>
      <c r="I568" s="18"/>
      <c r="J568" s="18"/>
      <c r="K568" s="18"/>
      <c r="L568" s="18"/>
      <c r="M568" s="18"/>
      <c r="N568" s="18"/>
      <c r="O568" s="18"/>
      <c r="P568" s="18"/>
      <c r="Q568" s="1"/>
      <c r="S568" s="18"/>
      <c r="T568" s="18"/>
      <c r="U568" s="18"/>
      <c r="V568" s="18"/>
      <c r="W568" s="18"/>
      <c r="X568" s="18"/>
      <c r="Y568" s="18"/>
      <c r="Z568" s="18"/>
      <c r="AA568" s="18"/>
      <c r="AB568" s="8"/>
    </row>
    <row r="569" spans="1:28" ht="15.75" customHeight="1" x14ac:dyDescent="0.2">
      <c r="A569" s="18"/>
      <c r="B569" s="18"/>
      <c r="C569" s="193"/>
      <c r="D569" s="18"/>
      <c r="E569" s="18"/>
      <c r="F569" s="18"/>
      <c r="G569" s="18"/>
      <c r="H569" s="18"/>
      <c r="I569" s="18"/>
      <c r="J569" s="18"/>
      <c r="K569" s="18"/>
      <c r="L569" s="18"/>
      <c r="M569" s="18"/>
      <c r="N569" s="18"/>
      <c r="O569" s="18"/>
      <c r="P569" s="18"/>
      <c r="Q569" s="1"/>
      <c r="S569" s="18"/>
      <c r="T569" s="18"/>
      <c r="U569" s="18"/>
      <c r="V569" s="18"/>
      <c r="W569" s="18"/>
      <c r="X569" s="18"/>
      <c r="Y569" s="18"/>
      <c r="Z569" s="18"/>
      <c r="AA569" s="18"/>
      <c r="AB569" s="8"/>
    </row>
    <row r="570" spans="1:28" ht="15.75" customHeight="1" x14ac:dyDescent="0.2">
      <c r="A570" s="18"/>
      <c r="B570" s="18"/>
      <c r="C570" s="193"/>
      <c r="D570" s="18"/>
      <c r="E570" s="18"/>
      <c r="F570" s="18"/>
      <c r="G570" s="18"/>
      <c r="H570" s="18"/>
      <c r="I570" s="18"/>
      <c r="J570" s="18"/>
      <c r="K570" s="18"/>
      <c r="L570" s="18"/>
      <c r="M570" s="18"/>
      <c r="N570" s="18"/>
      <c r="O570" s="18"/>
      <c r="P570" s="18"/>
      <c r="Q570" s="1"/>
      <c r="S570" s="18"/>
      <c r="T570" s="18"/>
      <c r="U570" s="18"/>
      <c r="V570" s="18"/>
      <c r="W570" s="18"/>
      <c r="X570" s="18"/>
      <c r="Y570" s="18"/>
      <c r="Z570" s="18"/>
      <c r="AA570" s="18"/>
      <c r="AB570" s="8"/>
    </row>
    <row r="571" spans="1:28" ht="15.75" customHeight="1" x14ac:dyDescent="0.2">
      <c r="A571" s="18"/>
      <c r="B571" s="18"/>
      <c r="C571" s="193"/>
      <c r="D571" s="18"/>
      <c r="E571" s="18"/>
      <c r="F571" s="18"/>
      <c r="G571" s="18"/>
      <c r="H571" s="18"/>
      <c r="I571" s="18"/>
      <c r="J571" s="18"/>
      <c r="K571" s="18"/>
      <c r="L571" s="18"/>
      <c r="M571" s="18"/>
      <c r="N571" s="18"/>
      <c r="O571" s="18"/>
      <c r="P571" s="18"/>
      <c r="Q571" s="1"/>
      <c r="S571" s="18"/>
      <c r="T571" s="18"/>
      <c r="U571" s="18"/>
      <c r="V571" s="18"/>
      <c r="W571" s="18"/>
      <c r="X571" s="18"/>
      <c r="Y571" s="18"/>
      <c r="Z571" s="18"/>
      <c r="AA571" s="18"/>
      <c r="AB571" s="8"/>
    </row>
    <row r="572" spans="1:28" ht="15.75" customHeight="1" x14ac:dyDescent="0.2">
      <c r="A572" s="18"/>
      <c r="B572" s="18"/>
      <c r="C572" s="193"/>
      <c r="D572" s="18"/>
      <c r="E572" s="18"/>
      <c r="F572" s="18"/>
      <c r="G572" s="18"/>
      <c r="H572" s="18"/>
      <c r="I572" s="18"/>
      <c r="J572" s="18"/>
      <c r="K572" s="18"/>
      <c r="L572" s="18"/>
      <c r="M572" s="18"/>
      <c r="N572" s="18"/>
      <c r="O572" s="18"/>
      <c r="P572" s="18"/>
      <c r="Q572" s="1"/>
      <c r="S572" s="18"/>
      <c r="T572" s="18"/>
      <c r="U572" s="18"/>
      <c r="V572" s="18"/>
      <c r="W572" s="18"/>
      <c r="X572" s="18"/>
      <c r="Y572" s="18"/>
      <c r="Z572" s="18"/>
      <c r="AA572" s="18"/>
      <c r="AB572" s="8"/>
    </row>
    <row r="573" spans="1:28" ht="15.75" customHeight="1" x14ac:dyDescent="0.2">
      <c r="A573" s="18"/>
      <c r="B573" s="18"/>
      <c r="C573" s="193"/>
      <c r="D573" s="18"/>
      <c r="E573" s="18"/>
      <c r="F573" s="18"/>
      <c r="G573" s="18"/>
      <c r="H573" s="18"/>
      <c r="I573" s="18"/>
      <c r="J573" s="18"/>
      <c r="K573" s="18"/>
      <c r="L573" s="18"/>
      <c r="M573" s="18"/>
      <c r="N573" s="18"/>
      <c r="O573" s="18"/>
      <c r="P573" s="18"/>
      <c r="Q573" s="1"/>
      <c r="S573" s="18"/>
      <c r="T573" s="18"/>
      <c r="U573" s="18"/>
      <c r="V573" s="18"/>
      <c r="W573" s="18"/>
      <c r="X573" s="18"/>
      <c r="Y573" s="18"/>
      <c r="Z573" s="18"/>
      <c r="AA573" s="18"/>
      <c r="AB573" s="8"/>
    </row>
    <row r="574" spans="1:28" ht="15.75" customHeight="1" x14ac:dyDescent="0.2">
      <c r="A574" s="18"/>
      <c r="B574" s="18"/>
      <c r="C574" s="193"/>
      <c r="D574" s="18"/>
      <c r="E574" s="18"/>
      <c r="F574" s="18"/>
      <c r="G574" s="18"/>
      <c r="H574" s="18"/>
      <c r="I574" s="18"/>
      <c r="J574" s="18"/>
      <c r="K574" s="18"/>
      <c r="L574" s="18"/>
      <c r="M574" s="18"/>
      <c r="N574" s="18"/>
      <c r="O574" s="18"/>
      <c r="P574" s="18"/>
      <c r="Q574" s="1"/>
      <c r="S574" s="18"/>
      <c r="T574" s="18"/>
      <c r="U574" s="18"/>
      <c r="V574" s="18"/>
      <c r="W574" s="18"/>
      <c r="X574" s="18"/>
      <c r="Y574" s="18"/>
      <c r="Z574" s="18"/>
      <c r="AA574" s="18"/>
      <c r="AB574" s="8"/>
    </row>
    <row r="575" spans="1:28" ht="15.75" customHeight="1" x14ac:dyDescent="0.2">
      <c r="A575" s="18"/>
      <c r="B575" s="18"/>
      <c r="C575" s="193"/>
      <c r="D575" s="18"/>
      <c r="E575" s="18"/>
      <c r="F575" s="18"/>
      <c r="G575" s="18"/>
      <c r="H575" s="18"/>
      <c r="I575" s="18"/>
      <c r="J575" s="18"/>
      <c r="K575" s="18"/>
      <c r="L575" s="18"/>
      <c r="M575" s="18"/>
      <c r="N575" s="18"/>
      <c r="O575" s="18"/>
      <c r="P575" s="18"/>
      <c r="Q575" s="1"/>
      <c r="S575" s="18"/>
      <c r="T575" s="18"/>
      <c r="U575" s="18"/>
      <c r="V575" s="18"/>
      <c r="W575" s="18"/>
      <c r="X575" s="18"/>
      <c r="Y575" s="18"/>
      <c r="Z575" s="18"/>
      <c r="AA575" s="18"/>
      <c r="AB575" s="8"/>
    </row>
    <row r="576" spans="1:28" ht="15.75" customHeight="1" x14ac:dyDescent="0.2">
      <c r="A576" s="18"/>
      <c r="B576" s="18"/>
      <c r="C576" s="193"/>
      <c r="D576" s="18"/>
      <c r="E576" s="18"/>
      <c r="F576" s="18"/>
      <c r="G576" s="18"/>
      <c r="H576" s="18"/>
      <c r="I576" s="18"/>
      <c r="J576" s="18"/>
      <c r="K576" s="18"/>
      <c r="L576" s="18"/>
      <c r="M576" s="18"/>
      <c r="N576" s="18"/>
      <c r="O576" s="18"/>
      <c r="P576" s="18"/>
      <c r="Q576" s="1"/>
      <c r="S576" s="18"/>
      <c r="T576" s="18"/>
      <c r="U576" s="18"/>
      <c r="V576" s="18"/>
      <c r="W576" s="18"/>
      <c r="X576" s="18"/>
      <c r="Y576" s="18"/>
      <c r="Z576" s="18"/>
      <c r="AA576" s="18"/>
      <c r="AB576" s="8"/>
    </row>
    <row r="577" spans="1:28" ht="15.75" customHeight="1" x14ac:dyDescent="0.2">
      <c r="A577" s="18"/>
      <c r="B577" s="18"/>
      <c r="C577" s="193"/>
      <c r="D577" s="18"/>
      <c r="E577" s="18"/>
      <c r="F577" s="18"/>
      <c r="G577" s="18"/>
      <c r="H577" s="18"/>
      <c r="I577" s="18"/>
      <c r="J577" s="18"/>
      <c r="K577" s="18"/>
      <c r="L577" s="18"/>
      <c r="M577" s="18"/>
      <c r="N577" s="18"/>
      <c r="O577" s="18"/>
      <c r="P577" s="18"/>
      <c r="Q577" s="1"/>
      <c r="S577" s="18"/>
      <c r="T577" s="18"/>
      <c r="U577" s="18"/>
      <c r="V577" s="18"/>
      <c r="W577" s="18"/>
      <c r="X577" s="18"/>
      <c r="Y577" s="18"/>
      <c r="Z577" s="18"/>
      <c r="AA577" s="18"/>
      <c r="AB577" s="8"/>
    </row>
    <row r="578" spans="1:28" ht="15.75" customHeight="1" x14ac:dyDescent="0.2">
      <c r="A578" s="18"/>
      <c r="B578" s="18"/>
      <c r="C578" s="193"/>
      <c r="D578" s="18"/>
      <c r="E578" s="18"/>
      <c r="F578" s="18"/>
      <c r="G578" s="18"/>
      <c r="H578" s="18"/>
      <c r="I578" s="18"/>
      <c r="J578" s="18"/>
      <c r="K578" s="18"/>
      <c r="L578" s="18"/>
      <c r="M578" s="18"/>
      <c r="N578" s="18"/>
      <c r="O578" s="18"/>
      <c r="P578" s="18"/>
      <c r="Q578" s="1"/>
      <c r="S578" s="18"/>
      <c r="T578" s="18"/>
      <c r="U578" s="18"/>
      <c r="V578" s="18"/>
      <c r="W578" s="18"/>
      <c r="X578" s="18"/>
      <c r="Y578" s="18"/>
      <c r="Z578" s="18"/>
      <c r="AA578" s="18"/>
      <c r="AB578" s="8"/>
    </row>
    <row r="579" spans="1:28" ht="15.75" customHeight="1" x14ac:dyDescent="0.2">
      <c r="A579" s="18"/>
      <c r="B579" s="18"/>
      <c r="C579" s="193"/>
      <c r="D579" s="18"/>
      <c r="E579" s="18"/>
      <c r="F579" s="18"/>
      <c r="G579" s="18"/>
      <c r="H579" s="18"/>
      <c r="I579" s="18"/>
      <c r="J579" s="18"/>
      <c r="K579" s="18"/>
      <c r="L579" s="18"/>
      <c r="M579" s="18"/>
      <c r="N579" s="18"/>
      <c r="O579" s="18"/>
      <c r="P579" s="18"/>
      <c r="Q579" s="1"/>
      <c r="S579" s="18"/>
      <c r="T579" s="18"/>
      <c r="U579" s="18"/>
      <c r="V579" s="18"/>
      <c r="W579" s="18"/>
      <c r="X579" s="18"/>
      <c r="Y579" s="18"/>
      <c r="Z579" s="18"/>
      <c r="AA579" s="18"/>
      <c r="AB579" s="8"/>
    </row>
    <row r="580" spans="1:28" ht="15.75" customHeight="1" x14ac:dyDescent="0.2">
      <c r="A580" s="18"/>
      <c r="B580" s="18"/>
      <c r="C580" s="193"/>
      <c r="D580" s="18"/>
      <c r="E580" s="18"/>
      <c r="F580" s="18"/>
      <c r="G580" s="18"/>
      <c r="H580" s="18"/>
      <c r="I580" s="18"/>
      <c r="J580" s="18"/>
      <c r="K580" s="18"/>
      <c r="L580" s="18"/>
      <c r="M580" s="18"/>
      <c r="N580" s="18"/>
      <c r="O580" s="18"/>
      <c r="P580" s="18"/>
      <c r="Q580" s="1"/>
      <c r="S580" s="18"/>
      <c r="T580" s="18"/>
      <c r="U580" s="18"/>
      <c r="V580" s="18"/>
      <c r="W580" s="18"/>
      <c r="X580" s="18"/>
      <c r="Y580" s="18"/>
      <c r="Z580" s="18"/>
      <c r="AA580" s="18"/>
      <c r="AB580" s="8"/>
    </row>
    <row r="581" spans="1:28" ht="15.75" customHeight="1" x14ac:dyDescent="0.2">
      <c r="A581" s="18"/>
      <c r="B581" s="18"/>
      <c r="C581" s="193"/>
      <c r="D581" s="18"/>
      <c r="E581" s="18"/>
      <c r="F581" s="18"/>
      <c r="G581" s="18"/>
      <c r="H581" s="18"/>
      <c r="I581" s="18"/>
      <c r="J581" s="18"/>
      <c r="K581" s="18"/>
      <c r="L581" s="18"/>
      <c r="M581" s="18"/>
      <c r="N581" s="18"/>
      <c r="O581" s="18"/>
      <c r="P581" s="18"/>
      <c r="Q581" s="1"/>
      <c r="S581" s="18"/>
      <c r="T581" s="18"/>
      <c r="U581" s="18"/>
      <c r="V581" s="18"/>
      <c r="W581" s="18"/>
      <c r="X581" s="18"/>
      <c r="Y581" s="18"/>
      <c r="Z581" s="18"/>
      <c r="AA581" s="18"/>
      <c r="AB581" s="8"/>
    </row>
    <row r="582" spans="1:28" ht="15.75" customHeight="1" x14ac:dyDescent="0.2">
      <c r="A582" s="18"/>
      <c r="B582" s="18"/>
      <c r="C582" s="193"/>
      <c r="D582" s="18"/>
      <c r="E582" s="18"/>
      <c r="F582" s="18"/>
      <c r="G582" s="18"/>
      <c r="H582" s="18"/>
      <c r="I582" s="18"/>
      <c r="J582" s="18"/>
      <c r="K582" s="18"/>
      <c r="L582" s="18"/>
      <c r="M582" s="18"/>
      <c r="N582" s="18"/>
      <c r="O582" s="18"/>
      <c r="P582" s="18"/>
      <c r="Q582" s="1"/>
      <c r="S582" s="18"/>
      <c r="T582" s="18"/>
      <c r="U582" s="18"/>
      <c r="V582" s="18"/>
      <c r="W582" s="18"/>
      <c r="X582" s="18"/>
      <c r="Y582" s="18"/>
      <c r="Z582" s="18"/>
      <c r="AA582" s="18"/>
      <c r="AB582" s="8"/>
    </row>
    <row r="583" spans="1:28" ht="15.75" customHeight="1" x14ac:dyDescent="0.2">
      <c r="A583" s="18"/>
      <c r="B583" s="18"/>
      <c r="C583" s="193"/>
      <c r="D583" s="18"/>
      <c r="E583" s="18"/>
      <c r="F583" s="18"/>
      <c r="G583" s="18"/>
      <c r="H583" s="18"/>
      <c r="I583" s="18"/>
      <c r="J583" s="18"/>
      <c r="K583" s="18"/>
      <c r="L583" s="18"/>
      <c r="M583" s="18"/>
      <c r="N583" s="18"/>
      <c r="O583" s="18"/>
      <c r="P583" s="18"/>
      <c r="Q583" s="1"/>
      <c r="S583" s="18"/>
      <c r="T583" s="18"/>
      <c r="U583" s="18"/>
      <c r="V583" s="18"/>
      <c r="W583" s="18"/>
      <c r="X583" s="18"/>
      <c r="Y583" s="18"/>
      <c r="Z583" s="18"/>
      <c r="AA583" s="18"/>
      <c r="AB583" s="8"/>
    </row>
    <row r="584" spans="1:28" ht="15.75" customHeight="1" x14ac:dyDescent="0.2">
      <c r="A584" s="18"/>
      <c r="B584" s="18"/>
      <c r="C584" s="193"/>
      <c r="D584" s="18"/>
      <c r="E584" s="18"/>
      <c r="F584" s="18"/>
      <c r="G584" s="18"/>
      <c r="H584" s="18"/>
      <c r="I584" s="18"/>
      <c r="J584" s="18"/>
      <c r="K584" s="18"/>
      <c r="L584" s="18"/>
      <c r="M584" s="18"/>
      <c r="N584" s="18"/>
      <c r="O584" s="18"/>
      <c r="P584" s="18"/>
      <c r="Q584" s="1"/>
      <c r="S584" s="18"/>
      <c r="T584" s="18"/>
      <c r="U584" s="18"/>
      <c r="V584" s="18"/>
      <c r="W584" s="18"/>
      <c r="X584" s="18"/>
      <c r="Y584" s="18"/>
      <c r="Z584" s="18"/>
      <c r="AA584" s="18"/>
      <c r="AB584" s="8"/>
    </row>
    <row r="585" spans="1:28" ht="15.75" customHeight="1" x14ac:dyDescent="0.2">
      <c r="A585" s="18"/>
      <c r="B585" s="18"/>
      <c r="C585" s="193"/>
      <c r="D585" s="18"/>
      <c r="E585" s="18"/>
      <c r="F585" s="18"/>
      <c r="G585" s="18"/>
      <c r="H585" s="18"/>
      <c r="I585" s="18"/>
      <c r="J585" s="18"/>
      <c r="K585" s="18"/>
      <c r="L585" s="18"/>
      <c r="M585" s="18"/>
      <c r="N585" s="18"/>
      <c r="O585" s="18"/>
      <c r="P585" s="18"/>
      <c r="Q585" s="1"/>
      <c r="S585" s="18"/>
      <c r="T585" s="18"/>
      <c r="U585" s="18"/>
      <c r="V585" s="18"/>
      <c r="W585" s="18"/>
      <c r="X585" s="18"/>
      <c r="Y585" s="18"/>
      <c r="Z585" s="18"/>
      <c r="AA585" s="18"/>
      <c r="AB585" s="8"/>
    </row>
    <row r="586" spans="1:28" ht="15.75" customHeight="1" x14ac:dyDescent="0.2">
      <c r="A586" s="18"/>
      <c r="B586" s="18"/>
      <c r="C586" s="193"/>
      <c r="D586" s="18"/>
      <c r="E586" s="18"/>
      <c r="F586" s="18"/>
      <c r="G586" s="18"/>
      <c r="H586" s="18"/>
      <c r="I586" s="18"/>
      <c r="J586" s="18"/>
      <c r="K586" s="18"/>
      <c r="L586" s="18"/>
      <c r="M586" s="18"/>
      <c r="N586" s="18"/>
      <c r="O586" s="18"/>
      <c r="P586" s="18"/>
      <c r="Q586" s="1"/>
      <c r="S586" s="18"/>
      <c r="T586" s="18"/>
      <c r="U586" s="18"/>
      <c r="V586" s="18"/>
      <c r="W586" s="18"/>
      <c r="X586" s="18"/>
      <c r="Y586" s="18"/>
      <c r="Z586" s="18"/>
      <c r="AA586" s="18"/>
      <c r="AB586" s="8"/>
    </row>
    <row r="587" spans="1:28" ht="15.75" customHeight="1" x14ac:dyDescent="0.2">
      <c r="A587" s="18"/>
      <c r="B587" s="18"/>
      <c r="C587" s="193"/>
      <c r="D587" s="18"/>
      <c r="E587" s="18"/>
      <c r="F587" s="18"/>
      <c r="G587" s="18"/>
      <c r="H587" s="18"/>
      <c r="I587" s="18"/>
      <c r="J587" s="18"/>
      <c r="K587" s="18"/>
      <c r="L587" s="18"/>
      <c r="M587" s="18"/>
      <c r="N587" s="18"/>
      <c r="O587" s="18"/>
      <c r="P587" s="18"/>
      <c r="Q587" s="1"/>
      <c r="S587" s="18"/>
      <c r="T587" s="18"/>
      <c r="U587" s="18"/>
      <c r="V587" s="18"/>
      <c r="W587" s="18"/>
      <c r="X587" s="18"/>
      <c r="Y587" s="18"/>
      <c r="Z587" s="18"/>
      <c r="AA587" s="18"/>
      <c r="AB587" s="8"/>
    </row>
    <row r="588" spans="1:28" ht="15.75" customHeight="1" x14ac:dyDescent="0.2">
      <c r="A588" s="18"/>
      <c r="B588" s="18"/>
      <c r="C588" s="193"/>
      <c r="D588" s="18"/>
      <c r="E588" s="18"/>
      <c r="F588" s="18"/>
      <c r="G588" s="18"/>
      <c r="H588" s="18"/>
      <c r="I588" s="18"/>
      <c r="J588" s="18"/>
      <c r="K588" s="18"/>
      <c r="L588" s="18"/>
      <c r="M588" s="18"/>
      <c r="N588" s="18"/>
      <c r="O588" s="18"/>
      <c r="P588" s="18"/>
      <c r="Q588" s="1"/>
      <c r="S588" s="18"/>
      <c r="T588" s="18"/>
      <c r="U588" s="18"/>
      <c r="V588" s="18"/>
      <c r="W588" s="18"/>
      <c r="X588" s="18"/>
      <c r="Y588" s="18"/>
      <c r="Z588" s="18"/>
      <c r="AA588" s="18"/>
      <c r="AB588" s="8"/>
    </row>
    <row r="589" spans="1:28" ht="15.75" customHeight="1" x14ac:dyDescent="0.2">
      <c r="A589" s="18"/>
      <c r="B589" s="18"/>
      <c r="C589" s="193"/>
      <c r="D589" s="18"/>
      <c r="E589" s="18"/>
      <c r="F589" s="18"/>
      <c r="G589" s="18"/>
      <c r="H589" s="18"/>
      <c r="I589" s="18"/>
      <c r="J589" s="18"/>
      <c r="K589" s="18"/>
      <c r="L589" s="18"/>
      <c r="M589" s="18"/>
      <c r="N589" s="18"/>
      <c r="O589" s="18"/>
      <c r="P589" s="18"/>
      <c r="Q589" s="1"/>
      <c r="S589" s="18"/>
      <c r="T589" s="18"/>
      <c r="U589" s="18"/>
      <c r="V589" s="18"/>
      <c r="W589" s="18"/>
      <c r="X589" s="18"/>
      <c r="Y589" s="18"/>
      <c r="Z589" s="18"/>
      <c r="AA589" s="18"/>
      <c r="AB589" s="8"/>
    </row>
    <row r="590" spans="1:28" ht="15.75" customHeight="1" x14ac:dyDescent="0.2">
      <c r="A590" s="18"/>
      <c r="B590" s="18"/>
      <c r="C590" s="193"/>
      <c r="D590" s="18"/>
      <c r="E590" s="18"/>
      <c r="F590" s="18"/>
      <c r="G590" s="18"/>
      <c r="H590" s="18"/>
      <c r="I590" s="18"/>
      <c r="J590" s="18"/>
      <c r="K590" s="18"/>
      <c r="L590" s="18"/>
      <c r="M590" s="18"/>
      <c r="N590" s="18"/>
      <c r="O590" s="18"/>
      <c r="P590" s="18"/>
      <c r="Q590" s="1"/>
      <c r="S590" s="18"/>
      <c r="T590" s="18"/>
      <c r="U590" s="18"/>
      <c r="V590" s="18"/>
      <c r="W590" s="18"/>
      <c r="X590" s="18"/>
      <c r="Y590" s="18"/>
      <c r="Z590" s="18"/>
      <c r="AA590" s="18"/>
      <c r="AB590" s="8"/>
    </row>
    <row r="591" spans="1:28" ht="15.75" customHeight="1" x14ac:dyDescent="0.2">
      <c r="A591" s="18"/>
      <c r="B591" s="18"/>
      <c r="C591" s="193"/>
      <c r="D591" s="18"/>
      <c r="E591" s="18"/>
      <c r="F591" s="18"/>
      <c r="G591" s="18"/>
      <c r="H591" s="18"/>
      <c r="I591" s="18"/>
      <c r="J591" s="18"/>
      <c r="K591" s="18"/>
      <c r="L591" s="18"/>
      <c r="M591" s="18"/>
      <c r="N591" s="18"/>
      <c r="O591" s="18"/>
      <c r="P591" s="18"/>
      <c r="Q591" s="1"/>
      <c r="S591" s="18"/>
      <c r="T591" s="18"/>
      <c r="U591" s="18"/>
      <c r="V591" s="18"/>
      <c r="W591" s="18"/>
      <c r="X591" s="18"/>
      <c r="Y591" s="18"/>
      <c r="Z591" s="18"/>
      <c r="AA591" s="18"/>
      <c r="AB591" s="8"/>
    </row>
    <row r="592" spans="1:28" ht="15.75" customHeight="1" x14ac:dyDescent="0.2">
      <c r="A592" s="18"/>
      <c r="B592" s="18"/>
      <c r="C592" s="193"/>
      <c r="D592" s="18"/>
      <c r="E592" s="18"/>
      <c r="F592" s="18"/>
      <c r="G592" s="18"/>
      <c r="H592" s="18"/>
      <c r="I592" s="18"/>
      <c r="J592" s="18"/>
      <c r="K592" s="18"/>
      <c r="L592" s="18"/>
      <c r="M592" s="18"/>
      <c r="N592" s="18"/>
      <c r="O592" s="18"/>
      <c r="P592" s="18"/>
      <c r="Q592" s="1"/>
      <c r="S592" s="18"/>
      <c r="T592" s="18"/>
      <c r="U592" s="18"/>
      <c r="V592" s="18"/>
      <c r="W592" s="18"/>
      <c r="X592" s="18"/>
      <c r="Y592" s="18"/>
      <c r="Z592" s="18"/>
      <c r="AA592" s="18"/>
      <c r="AB592" s="8"/>
    </row>
    <row r="593" spans="1:28" ht="15.75" customHeight="1" x14ac:dyDescent="0.2">
      <c r="A593" s="18"/>
      <c r="B593" s="18"/>
      <c r="C593" s="193"/>
      <c r="D593" s="18"/>
      <c r="E593" s="18"/>
      <c r="F593" s="18"/>
      <c r="G593" s="18"/>
      <c r="H593" s="18"/>
      <c r="I593" s="18"/>
      <c r="J593" s="18"/>
      <c r="K593" s="18"/>
      <c r="L593" s="18"/>
      <c r="M593" s="18"/>
      <c r="N593" s="18"/>
      <c r="O593" s="18"/>
      <c r="P593" s="18"/>
      <c r="Q593" s="1"/>
      <c r="S593" s="18"/>
      <c r="T593" s="18"/>
      <c r="U593" s="18"/>
      <c r="V593" s="18"/>
      <c r="W593" s="18"/>
      <c r="X593" s="18"/>
      <c r="Y593" s="18"/>
      <c r="Z593" s="18"/>
      <c r="AA593" s="18"/>
      <c r="AB593" s="8"/>
    </row>
    <row r="594" spans="1:28" ht="15.75" customHeight="1" x14ac:dyDescent="0.2">
      <c r="A594" s="18"/>
      <c r="B594" s="18"/>
      <c r="C594" s="193"/>
      <c r="D594" s="18"/>
      <c r="E594" s="18"/>
      <c r="F594" s="18"/>
      <c r="G594" s="18"/>
      <c r="H594" s="18"/>
      <c r="I594" s="18"/>
      <c r="J594" s="18"/>
      <c r="K594" s="18"/>
      <c r="L594" s="18"/>
      <c r="M594" s="18"/>
      <c r="N594" s="18"/>
      <c r="O594" s="18"/>
      <c r="P594" s="18"/>
      <c r="Q594" s="1"/>
      <c r="S594" s="18"/>
      <c r="T594" s="18"/>
      <c r="U594" s="18"/>
      <c r="V594" s="18"/>
      <c r="W594" s="18"/>
      <c r="X594" s="18"/>
      <c r="Y594" s="18"/>
      <c r="Z594" s="18"/>
      <c r="AA594" s="18"/>
      <c r="AB594" s="8"/>
    </row>
    <row r="595" spans="1:28" ht="15.75" customHeight="1" x14ac:dyDescent="0.2">
      <c r="A595" s="18"/>
      <c r="B595" s="18"/>
      <c r="C595" s="193"/>
      <c r="D595" s="18"/>
      <c r="E595" s="18"/>
      <c r="F595" s="18"/>
      <c r="G595" s="18"/>
      <c r="H595" s="18"/>
      <c r="I595" s="18"/>
      <c r="J595" s="18"/>
      <c r="K595" s="18"/>
      <c r="L595" s="18"/>
      <c r="M595" s="18"/>
      <c r="N595" s="18"/>
      <c r="O595" s="18"/>
      <c r="P595" s="18"/>
      <c r="Q595" s="1"/>
      <c r="S595" s="18"/>
      <c r="T595" s="18"/>
      <c r="U595" s="18"/>
      <c r="V595" s="18"/>
      <c r="W595" s="18"/>
      <c r="X595" s="18"/>
      <c r="Y595" s="18"/>
      <c r="Z595" s="18"/>
      <c r="AA595" s="18"/>
      <c r="AB595" s="8"/>
    </row>
    <row r="596" spans="1:28" ht="15.75" customHeight="1" x14ac:dyDescent="0.2">
      <c r="A596" s="18"/>
      <c r="B596" s="18"/>
      <c r="C596" s="193"/>
      <c r="D596" s="18"/>
      <c r="E596" s="18"/>
      <c r="F596" s="18"/>
      <c r="G596" s="18"/>
      <c r="H596" s="18"/>
      <c r="I596" s="18"/>
      <c r="J596" s="18"/>
      <c r="K596" s="18"/>
      <c r="L596" s="18"/>
      <c r="M596" s="18"/>
      <c r="N596" s="18"/>
      <c r="O596" s="18"/>
      <c r="P596" s="18"/>
      <c r="Q596" s="1"/>
      <c r="S596" s="18"/>
      <c r="T596" s="18"/>
      <c r="U596" s="18"/>
      <c r="V596" s="18"/>
      <c r="W596" s="18"/>
      <c r="X596" s="18"/>
      <c r="Y596" s="18"/>
      <c r="Z596" s="18"/>
      <c r="AA596" s="18"/>
      <c r="AB596" s="8"/>
    </row>
    <row r="597" spans="1:28" ht="15.75" customHeight="1" x14ac:dyDescent="0.2">
      <c r="A597" s="18"/>
      <c r="B597" s="18"/>
      <c r="C597" s="193"/>
      <c r="D597" s="18"/>
      <c r="E597" s="18"/>
      <c r="F597" s="18"/>
      <c r="G597" s="18"/>
      <c r="H597" s="18"/>
      <c r="I597" s="18"/>
      <c r="J597" s="18"/>
      <c r="K597" s="18"/>
      <c r="L597" s="18"/>
      <c r="M597" s="18"/>
      <c r="N597" s="18"/>
      <c r="O597" s="18"/>
      <c r="P597" s="18"/>
      <c r="Q597" s="1"/>
      <c r="S597" s="18"/>
      <c r="T597" s="18"/>
      <c r="U597" s="18"/>
      <c r="V597" s="18"/>
      <c r="W597" s="18"/>
      <c r="X597" s="18"/>
      <c r="Y597" s="18"/>
      <c r="Z597" s="18"/>
      <c r="AA597" s="18"/>
      <c r="AB597" s="8"/>
    </row>
    <row r="598" spans="1:28" ht="15.75" customHeight="1" x14ac:dyDescent="0.2">
      <c r="A598" s="18"/>
      <c r="B598" s="18"/>
      <c r="C598" s="193"/>
      <c r="D598" s="18"/>
      <c r="E598" s="18"/>
      <c r="F598" s="18"/>
      <c r="G598" s="18"/>
      <c r="H598" s="18"/>
      <c r="I598" s="18"/>
      <c r="J598" s="18"/>
      <c r="K598" s="18"/>
      <c r="L598" s="18"/>
      <c r="M598" s="18"/>
      <c r="N598" s="18"/>
      <c r="O598" s="18"/>
      <c r="P598" s="18"/>
      <c r="Q598" s="1"/>
      <c r="S598" s="18"/>
      <c r="T598" s="18"/>
      <c r="U598" s="18"/>
      <c r="V598" s="18"/>
      <c r="W598" s="18"/>
      <c r="X598" s="18"/>
      <c r="Y598" s="18"/>
      <c r="Z598" s="18"/>
      <c r="AA598" s="18"/>
      <c r="AB598" s="8"/>
    </row>
    <row r="599" spans="1:28" ht="15.75" customHeight="1" x14ac:dyDescent="0.2">
      <c r="A599" s="18"/>
      <c r="B599" s="18"/>
      <c r="C599" s="193"/>
      <c r="D599" s="18"/>
      <c r="E599" s="18"/>
      <c r="F599" s="18"/>
      <c r="G599" s="18"/>
      <c r="H599" s="18"/>
      <c r="I599" s="18"/>
      <c r="J599" s="18"/>
      <c r="K599" s="18"/>
      <c r="L599" s="18"/>
      <c r="M599" s="18"/>
      <c r="N599" s="18"/>
      <c r="O599" s="18"/>
      <c r="P599" s="18"/>
      <c r="Q599" s="1"/>
      <c r="S599" s="18"/>
      <c r="T599" s="18"/>
      <c r="U599" s="18"/>
      <c r="V599" s="18"/>
      <c r="W599" s="18"/>
      <c r="X599" s="18"/>
      <c r="Y599" s="18"/>
      <c r="Z599" s="18"/>
      <c r="AA599" s="18"/>
      <c r="AB599" s="8"/>
    </row>
    <row r="600" spans="1:28" ht="15.75" customHeight="1" x14ac:dyDescent="0.2">
      <c r="A600" s="18"/>
      <c r="B600" s="18"/>
      <c r="C600" s="193"/>
      <c r="D600" s="18"/>
      <c r="E600" s="18"/>
      <c r="F600" s="18"/>
      <c r="G600" s="18"/>
      <c r="H600" s="18"/>
      <c r="I600" s="18"/>
      <c r="J600" s="18"/>
      <c r="K600" s="18"/>
      <c r="L600" s="18"/>
      <c r="M600" s="18"/>
      <c r="N600" s="18"/>
      <c r="O600" s="18"/>
      <c r="P600" s="18"/>
      <c r="Q600" s="1"/>
      <c r="S600" s="18"/>
      <c r="T600" s="18"/>
      <c r="U600" s="18"/>
      <c r="V600" s="18"/>
      <c r="W600" s="18"/>
      <c r="X600" s="18"/>
      <c r="Y600" s="18"/>
      <c r="Z600" s="18"/>
      <c r="AA600" s="18"/>
      <c r="AB600" s="8"/>
    </row>
    <row r="601" spans="1:28" ht="15.75" customHeight="1" x14ac:dyDescent="0.2">
      <c r="A601" s="18"/>
      <c r="B601" s="18"/>
      <c r="C601" s="193"/>
      <c r="D601" s="18"/>
      <c r="E601" s="18"/>
      <c r="F601" s="18"/>
      <c r="G601" s="18"/>
      <c r="H601" s="18"/>
      <c r="I601" s="18"/>
      <c r="J601" s="18"/>
      <c r="K601" s="18"/>
      <c r="L601" s="18"/>
      <c r="M601" s="18"/>
      <c r="N601" s="18"/>
      <c r="O601" s="18"/>
      <c r="P601" s="18"/>
      <c r="Q601" s="1"/>
      <c r="S601" s="18"/>
      <c r="T601" s="18"/>
      <c r="U601" s="18"/>
      <c r="V601" s="18"/>
      <c r="W601" s="18"/>
      <c r="X601" s="18"/>
      <c r="Y601" s="18"/>
      <c r="Z601" s="18"/>
      <c r="AA601" s="18"/>
      <c r="AB601" s="8"/>
    </row>
    <row r="602" spans="1:28" ht="15.75" customHeight="1" x14ac:dyDescent="0.2">
      <c r="A602" s="18"/>
      <c r="B602" s="18"/>
      <c r="C602" s="193"/>
      <c r="D602" s="18"/>
      <c r="E602" s="18"/>
      <c r="F602" s="18"/>
      <c r="G602" s="18"/>
      <c r="H602" s="18"/>
      <c r="I602" s="18"/>
      <c r="J602" s="18"/>
      <c r="K602" s="18"/>
      <c r="L602" s="18"/>
      <c r="M602" s="18"/>
      <c r="N602" s="18"/>
      <c r="O602" s="18"/>
      <c r="P602" s="18"/>
      <c r="Q602" s="1"/>
      <c r="S602" s="18"/>
      <c r="T602" s="18"/>
      <c r="U602" s="18"/>
      <c r="V602" s="18"/>
      <c r="W602" s="18"/>
      <c r="X602" s="18"/>
      <c r="Y602" s="18"/>
      <c r="Z602" s="18"/>
      <c r="AA602" s="18"/>
      <c r="AB602" s="8"/>
    </row>
    <row r="603" spans="1:28" ht="15.75" customHeight="1" x14ac:dyDescent="0.2">
      <c r="A603" s="18"/>
      <c r="B603" s="18"/>
      <c r="C603" s="193"/>
      <c r="D603" s="18"/>
      <c r="E603" s="18"/>
      <c r="F603" s="18"/>
      <c r="G603" s="18"/>
      <c r="H603" s="18"/>
      <c r="I603" s="18"/>
      <c r="J603" s="18"/>
      <c r="K603" s="18"/>
      <c r="L603" s="18"/>
      <c r="M603" s="18"/>
      <c r="N603" s="18"/>
      <c r="O603" s="18"/>
      <c r="P603" s="18"/>
      <c r="Q603" s="1"/>
      <c r="S603" s="18"/>
      <c r="T603" s="18"/>
      <c r="U603" s="18"/>
      <c r="V603" s="18"/>
      <c r="W603" s="18"/>
      <c r="X603" s="18"/>
      <c r="Y603" s="18"/>
      <c r="Z603" s="18"/>
      <c r="AA603" s="18"/>
      <c r="AB603" s="8"/>
    </row>
    <row r="604" spans="1:28" ht="15.75" customHeight="1" x14ac:dyDescent="0.2">
      <c r="A604" s="18"/>
      <c r="B604" s="18"/>
      <c r="C604" s="193"/>
      <c r="D604" s="18"/>
      <c r="E604" s="18"/>
      <c r="F604" s="18"/>
      <c r="G604" s="18"/>
      <c r="H604" s="18"/>
      <c r="I604" s="18"/>
      <c r="J604" s="18"/>
      <c r="K604" s="18"/>
      <c r="L604" s="18"/>
      <c r="M604" s="18"/>
      <c r="N604" s="18"/>
      <c r="O604" s="18"/>
      <c r="P604" s="18"/>
      <c r="Q604" s="1"/>
      <c r="S604" s="18"/>
      <c r="T604" s="18"/>
      <c r="U604" s="18"/>
      <c r="V604" s="18"/>
      <c r="W604" s="18"/>
      <c r="X604" s="18"/>
      <c r="Y604" s="18"/>
      <c r="Z604" s="18"/>
      <c r="AA604" s="18"/>
      <c r="AB604" s="8"/>
    </row>
    <row r="605" spans="1:28" ht="15.75" customHeight="1" x14ac:dyDescent="0.2">
      <c r="A605" s="18"/>
      <c r="B605" s="18"/>
      <c r="C605" s="193"/>
      <c r="D605" s="18"/>
      <c r="E605" s="18"/>
      <c r="F605" s="18"/>
      <c r="G605" s="18"/>
      <c r="H605" s="18"/>
      <c r="I605" s="18"/>
      <c r="J605" s="18"/>
      <c r="K605" s="18"/>
      <c r="L605" s="18"/>
      <c r="M605" s="18"/>
      <c r="N605" s="18"/>
      <c r="O605" s="18"/>
      <c r="P605" s="18"/>
      <c r="Q605" s="1"/>
      <c r="S605" s="18"/>
      <c r="T605" s="18"/>
      <c r="U605" s="18"/>
      <c r="V605" s="18"/>
      <c r="W605" s="18"/>
      <c r="X605" s="18"/>
      <c r="Y605" s="18"/>
      <c r="Z605" s="18"/>
      <c r="AA605" s="18"/>
      <c r="AB605" s="8"/>
    </row>
    <row r="606" spans="1:28" ht="15.75" customHeight="1" x14ac:dyDescent="0.2">
      <c r="A606" s="18"/>
      <c r="B606" s="18"/>
      <c r="C606" s="193"/>
      <c r="D606" s="18"/>
      <c r="E606" s="18"/>
      <c r="F606" s="18"/>
      <c r="G606" s="18"/>
      <c r="H606" s="18"/>
      <c r="I606" s="18"/>
      <c r="J606" s="18"/>
      <c r="K606" s="18"/>
      <c r="L606" s="18"/>
      <c r="M606" s="18"/>
      <c r="N606" s="18"/>
      <c r="O606" s="18"/>
      <c r="P606" s="18"/>
      <c r="Q606" s="1"/>
      <c r="S606" s="18"/>
      <c r="T606" s="18"/>
      <c r="U606" s="18"/>
      <c r="V606" s="18"/>
      <c r="W606" s="18"/>
      <c r="X606" s="18"/>
      <c r="Y606" s="18"/>
      <c r="Z606" s="18"/>
      <c r="AA606" s="18"/>
      <c r="AB606" s="8"/>
    </row>
    <row r="607" spans="1:28" ht="15.75" customHeight="1" x14ac:dyDescent="0.2">
      <c r="A607" s="18"/>
      <c r="B607" s="18"/>
      <c r="C607" s="193"/>
      <c r="D607" s="18"/>
      <c r="E607" s="18"/>
      <c r="F607" s="18"/>
      <c r="G607" s="18"/>
      <c r="H607" s="18"/>
      <c r="I607" s="18"/>
      <c r="J607" s="18"/>
      <c r="K607" s="18"/>
      <c r="L607" s="18"/>
      <c r="M607" s="18"/>
      <c r="N607" s="18"/>
      <c r="O607" s="18"/>
      <c r="P607" s="18"/>
      <c r="Q607" s="1"/>
      <c r="S607" s="18"/>
      <c r="T607" s="18"/>
      <c r="U607" s="18"/>
      <c r="V607" s="18"/>
      <c r="W607" s="18"/>
      <c r="X607" s="18"/>
      <c r="Y607" s="18"/>
      <c r="Z607" s="18"/>
      <c r="AA607" s="18"/>
      <c r="AB607" s="8"/>
    </row>
    <row r="608" spans="1:28" ht="15.75" customHeight="1" x14ac:dyDescent="0.2">
      <c r="A608" s="18"/>
      <c r="B608" s="18"/>
      <c r="C608" s="193"/>
      <c r="D608" s="18"/>
      <c r="E608" s="18"/>
      <c r="F608" s="18"/>
      <c r="G608" s="18"/>
      <c r="H608" s="18"/>
      <c r="I608" s="18"/>
      <c r="J608" s="18"/>
      <c r="K608" s="18"/>
      <c r="L608" s="18"/>
      <c r="M608" s="18"/>
      <c r="N608" s="18"/>
      <c r="O608" s="18"/>
      <c r="P608" s="18"/>
      <c r="Q608" s="1"/>
      <c r="S608" s="18"/>
      <c r="T608" s="18"/>
      <c r="U608" s="18"/>
      <c r="V608" s="18"/>
      <c r="W608" s="18"/>
      <c r="X608" s="18"/>
      <c r="Y608" s="18"/>
      <c r="Z608" s="18"/>
      <c r="AA608" s="18"/>
      <c r="AB608" s="8"/>
    </row>
    <row r="609" spans="1:28" ht="15.75" customHeight="1" x14ac:dyDescent="0.2">
      <c r="A609" s="18"/>
      <c r="B609" s="18"/>
      <c r="C609" s="193"/>
      <c r="D609" s="18"/>
      <c r="E609" s="18"/>
      <c r="F609" s="18"/>
      <c r="G609" s="18"/>
      <c r="H609" s="18"/>
      <c r="I609" s="18"/>
      <c r="J609" s="18"/>
      <c r="K609" s="18"/>
      <c r="L609" s="18"/>
      <c r="M609" s="18"/>
      <c r="N609" s="18"/>
      <c r="O609" s="18"/>
      <c r="P609" s="18"/>
      <c r="Q609" s="1"/>
      <c r="S609" s="18"/>
      <c r="T609" s="18"/>
      <c r="U609" s="18"/>
      <c r="V609" s="18"/>
      <c r="W609" s="18"/>
      <c r="X609" s="18"/>
      <c r="Y609" s="18"/>
      <c r="Z609" s="18"/>
      <c r="AA609" s="18"/>
      <c r="AB609" s="8"/>
    </row>
    <row r="610" spans="1:28" ht="15.75" customHeight="1" x14ac:dyDescent="0.2">
      <c r="A610" s="18"/>
      <c r="B610" s="18"/>
      <c r="C610" s="193"/>
      <c r="D610" s="18"/>
      <c r="E610" s="18"/>
      <c r="F610" s="18"/>
      <c r="G610" s="18"/>
      <c r="H610" s="18"/>
      <c r="I610" s="18"/>
      <c r="J610" s="18"/>
      <c r="K610" s="18"/>
      <c r="L610" s="18"/>
      <c r="M610" s="18"/>
      <c r="N610" s="18"/>
      <c r="O610" s="18"/>
      <c r="P610" s="18"/>
      <c r="Q610" s="1"/>
      <c r="S610" s="18"/>
      <c r="T610" s="18"/>
      <c r="U610" s="18"/>
      <c r="V610" s="18"/>
      <c r="W610" s="18"/>
      <c r="X610" s="18"/>
      <c r="Y610" s="18"/>
      <c r="Z610" s="18"/>
      <c r="AA610" s="18"/>
      <c r="AB610" s="8"/>
    </row>
    <row r="611" spans="1:28" ht="15.75" customHeight="1" x14ac:dyDescent="0.2">
      <c r="A611" s="18"/>
      <c r="B611" s="18"/>
      <c r="C611" s="193"/>
      <c r="D611" s="18"/>
      <c r="E611" s="18"/>
      <c r="F611" s="18"/>
      <c r="G611" s="18"/>
      <c r="H611" s="18"/>
      <c r="I611" s="18"/>
      <c r="J611" s="18"/>
      <c r="K611" s="18"/>
      <c r="L611" s="18"/>
      <c r="M611" s="18"/>
      <c r="N611" s="18"/>
      <c r="O611" s="18"/>
      <c r="P611" s="18"/>
      <c r="Q611" s="1"/>
      <c r="S611" s="18"/>
      <c r="T611" s="18"/>
      <c r="U611" s="18"/>
      <c r="V611" s="18"/>
      <c r="W611" s="18"/>
      <c r="X611" s="18"/>
      <c r="Y611" s="18"/>
      <c r="Z611" s="18"/>
      <c r="AA611" s="18"/>
      <c r="AB611" s="8"/>
    </row>
    <row r="612" spans="1:28" ht="15.75" customHeight="1" x14ac:dyDescent="0.2">
      <c r="A612" s="18"/>
      <c r="B612" s="18"/>
      <c r="C612" s="193"/>
      <c r="D612" s="18"/>
      <c r="E612" s="18"/>
      <c r="F612" s="18"/>
      <c r="G612" s="18"/>
      <c r="H612" s="18"/>
      <c r="I612" s="18"/>
      <c r="J612" s="18"/>
      <c r="K612" s="18"/>
      <c r="L612" s="18"/>
      <c r="M612" s="18"/>
      <c r="N612" s="18"/>
      <c r="O612" s="18"/>
      <c r="P612" s="18"/>
      <c r="Q612" s="1"/>
      <c r="S612" s="18"/>
      <c r="T612" s="18"/>
      <c r="U612" s="18"/>
      <c r="V612" s="18"/>
      <c r="W612" s="18"/>
      <c r="X612" s="18"/>
      <c r="Y612" s="18"/>
      <c r="Z612" s="18"/>
      <c r="AA612" s="18"/>
      <c r="AB612" s="8"/>
    </row>
    <row r="613" spans="1:28" ht="15.75" customHeight="1" x14ac:dyDescent="0.2">
      <c r="A613" s="18"/>
      <c r="B613" s="18"/>
      <c r="C613" s="193"/>
      <c r="D613" s="18"/>
      <c r="E613" s="18"/>
      <c r="F613" s="18"/>
      <c r="G613" s="18"/>
      <c r="H613" s="18"/>
      <c r="I613" s="18"/>
      <c r="J613" s="18"/>
      <c r="K613" s="18"/>
      <c r="L613" s="18"/>
      <c r="M613" s="18"/>
      <c r="N613" s="18"/>
      <c r="O613" s="18"/>
      <c r="P613" s="18"/>
      <c r="Q613" s="1"/>
      <c r="S613" s="18"/>
      <c r="T613" s="18"/>
      <c r="U613" s="18"/>
      <c r="V613" s="18"/>
      <c r="W613" s="18"/>
      <c r="X613" s="18"/>
      <c r="Y613" s="18"/>
      <c r="Z613" s="18"/>
      <c r="AA613" s="18"/>
      <c r="AB613" s="8"/>
    </row>
    <row r="614" spans="1:28" ht="15.75" customHeight="1" x14ac:dyDescent="0.2">
      <c r="A614" s="18"/>
      <c r="B614" s="18"/>
      <c r="C614" s="193"/>
      <c r="D614" s="18"/>
      <c r="E614" s="18"/>
      <c r="F614" s="18"/>
      <c r="G614" s="18"/>
      <c r="H614" s="18"/>
      <c r="I614" s="18"/>
      <c r="J614" s="18"/>
      <c r="K614" s="18"/>
      <c r="L614" s="18"/>
      <c r="M614" s="18"/>
      <c r="N614" s="18"/>
      <c r="O614" s="18"/>
      <c r="P614" s="18"/>
      <c r="Q614" s="1"/>
      <c r="S614" s="18"/>
      <c r="T614" s="18"/>
      <c r="U614" s="18"/>
      <c r="V614" s="18"/>
      <c r="W614" s="18"/>
      <c r="X614" s="18"/>
      <c r="Y614" s="18"/>
      <c r="Z614" s="18"/>
      <c r="AA614" s="18"/>
      <c r="AB614" s="8"/>
    </row>
    <row r="615" spans="1:28" ht="15.75" customHeight="1" x14ac:dyDescent="0.2">
      <c r="A615" s="18"/>
      <c r="B615" s="18"/>
      <c r="C615" s="193"/>
      <c r="D615" s="18"/>
      <c r="E615" s="18"/>
      <c r="F615" s="18"/>
      <c r="G615" s="18"/>
      <c r="H615" s="18"/>
      <c r="I615" s="18"/>
      <c r="J615" s="18"/>
      <c r="K615" s="18"/>
      <c r="L615" s="18"/>
      <c r="M615" s="18"/>
      <c r="N615" s="18"/>
      <c r="O615" s="18"/>
      <c r="P615" s="18"/>
      <c r="Q615" s="1"/>
      <c r="S615" s="18"/>
      <c r="T615" s="18"/>
      <c r="U615" s="18"/>
      <c r="V615" s="18"/>
      <c r="W615" s="18"/>
      <c r="X615" s="18"/>
      <c r="Y615" s="18"/>
      <c r="Z615" s="18"/>
      <c r="AA615" s="18"/>
      <c r="AB615" s="8"/>
    </row>
    <row r="616" spans="1:28" ht="15.75" customHeight="1" x14ac:dyDescent="0.2">
      <c r="A616" s="18"/>
      <c r="B616" s="18"/>
      <c r="C616" s="193"/>
      <c r="D616" s="18"/>
      <c r="E616" s="18"/>
      <c r="F616" s="18"/>
      <c r="G616" s="18"/>
      <c r="H616" s="18"/>
      <c r="I616" s="18"/>
      <c r="J616" s="18"/>
      <c r="K616" s="18"/>
      <c r="L616" s="18"/>
      <c r="M616" s="18"/>
      <c r="N616" s="18"/>
      <c r="O616" s="18"/>
      <c r="P616" s="18"/>
      <c r="Q616" s="1"/>
      <c r="S616" s="18"/>
      <c r="T616" s="18"/>
      <c r="U616" s="18"/>
      <c r="V616" s="18"/>
      <c r="W616" s="18"/>
      <c r="X616" s="18"/>
      <c r="Y616" s="18"/>
      <c r="Z616" s="18"/>
      <c r="AA616" s="18"/>
      <c r="AB616" s="8"/>
    </row>
    <row r="617" spans="1:28" ht="15.75" customHeight="1" x14ac:dyDescent="0.2">
      <c r="A617" s="18"/>
      <c r="B617" s="18"/>
      <c r="C617" s="193"/>
      <c r="D617" s="18"/>
      <c r="E617" s="18"/>
      <c r="F617" s="18"/>
      <c r="G617" s="18"/>
      <c r="H617" s="18"/>
      <c r="I617" s="18"/>
      <c r="J617" s="18"/>
      <c r="K617" s="18"/>
      <c r="L617" s="18"/>
      <c r="M617" s="18"/>
      <c r="N617" s="18"/>
      <c r="O617" s="18"/>
      <c r="P617" s="18"/>
      <c r="Q617" s="1"/>
      <c r="S617" s="18"/>
      <c r="T617" s="18"/>
      <c r="U617" s="18"/>
      <c r="V617" s="18"/>
      <c r="W617" s="18"/>
      <c r="X617" s="18"/>
      <c r="Y617" s="18"/>
      <c r="Z617" s="18"/>
      <c r="AA617" s="18"/>
      <c r="AB617" s="8"/>
    </row>
    <row r="618" spans="1:28" ht="15.75" customHeight="1" x14ac:dyDescent="0.2">
      <c r="A618" s="18"/>
      <c r="B618" s="18"/>
      <c r="C618" s="193"/>
      <c r="D618" s="18"/>
      <c r="E618" s="18"/>
      <c r="F618" s="18"/>
      <c r="G618" s="18"/>
      <c r="H618" s="18"/>
      <c r="I618" s="18"/>
      <c r="J618" s="18"/>
      <c r="K618" s="18"/>
      <c r="L618" s="18"/>
      <c r="M618" s="18"/>
      <c r="N618" s="18"/>
      <c r="O618" s="18"/>
      <c r="P618" s="18"/>
      <c r="Q618" s="1"/>
      <c r="S618" s="18"/>
      <c r="T618" s="18"/>
      <c r="U618" s="18"/>
      <c r="V618" s="18"/>
      <c r="W618" s="18"/>
      <c r="X618" s="18"/>
      <c r="Y618" s="18"/>
      <c r="Z618" s="18"/>
      <c r="AA618" s="18"/>
      <c r="AB618" s="8"/>
    </row>
    <row r="619" spans="1:28" ht="15.75" customHeight="1" x14ac:dyDescent="0.2">
      <c r="A619" s="18"/>
      <c r="B619" s="18"/>
      <c r="C619" s="193"/>
      <c r="D619" s="18"/>
      <c r="E619" s="18"/>
      <c r="F619" s="18"/>
      <c r="G619" s="18"/>
      <c r="H619" s="18"/>
      <c r="I619" s="18"/>
      <c r="J619" s="18"/>
      <c r="K619" s="18"/>
      <c r="L619" s="18"/>
      <c r="M619" s="18"/>
      <c r="N619" s="18"/>
      <c r="O619" s="18"/>
      <c r="P619" s="18"/>
      <c r="Q619" s="1"/>
      <c r="S619" s="18"/>
      <c r="T619" s="18"/>
      <c r="U619" s="18"/>
      <c r="V619" s="18"/>
      <c r="W619" s="18"/>
      <c r="X619" s="18"/>
      <c r="Y619" s="18"/>
      <c r="Z619" s="18"/>
      <c r="AA619" s="18"/>
      <c r="AB619" s="8"/>
    </row>
    <row r="620" spans="1:28" ht="15.75" customHeight="1" x14ac:dyDescent="0.2">
      <c r="A620" s="18"/>
      <c r="B620" s="18"/>
      <c r="C620" s="193"/>
      <c r="D620" s="18"/>
      <c r="E620" s="18"/>
      <c r="F620" s="18"/>
      <c r="G620" s="18"/>
      <c r="H620" s="18"/>
      <c r="I620" s="18"/>
      <c r="J620" s="18"/>
      <c r="K620" s="18"/>
      <c r="L620" s="18"/>
      <c r="M620" s="18"/>
      <c r="N620" s="18"/>
      <c r="O620" s="18"/>
      <c r="P620" s="18"/>
      <c r="Q620" s="1"/>
      <c r="S620" s="18"/>
      <c r="T620" s="18"/>
      <c r="U620" s="18"/>
      <c r="V620" s="18"/>
      <c r="W620" s="18"/>
      <c r="X620" s="18"/>
      <c r="Y620" s="18"/>
      <c r="Z620" s="18"/>
      <c r="AA620" s="18"/>
      <c r="AB620" s="8"/>
    </row>
    <row r="621" spans="1:28" ht="15.75" customHeight="1" x14ac:dyDescent="0.2">
      <c r="A621" s="18"/>
      <c r="B621" s="18"/>
      <c r="C621" s="193"/>
      <c r="D621" s="18"/>
      <c r="E621" s="18"/>
      <c r="F621" s="18"/>
      <c r="G621" s="18"/>
      <c r="H621" s="18"/>
      <c r="I621" s="18"/>
      <c r="J621" s="18"/>
      <c r="K621" s="18"/>
      <c r="L621" s="18"/>
      <c r="M621" s="18"/>
      <c r="N621" s="18"/>
      <c r="O621" s="18"/>
      <c r="P621" s="18"/>
      <c r="Q621" s="1"/>
      <c r="S621" s="18"/>
      <c r="T621" s="18"/>
      <c r="U621" s="18"/>
      <c r="V621" s="18"/>
      <c r="W621" s="18"/>
      <c r="X621" s="18"/>
      <c r="Y621" s="18"/>
      <c r="Z621" s="18"/>
      <c r="AA621" s="18"/>
      <c r="AB621" s="8"/>
    </row>
    <row r="622" spans="1:28" ht="15.75" customHeight="1" x14ac:dyDescent="0.2">
      <c r="A622" s="18"/>
      <c r="B622" s="18"/>
      <c r="C622" s="193"/>
      <c r="D622" s="18"/>
      <c r="E622" s="18"/>
      <c r="F622" s="18"/>
      <c r="G622" s="18"/>
      <c r="H622" s="18"/>
      <c r="I622" s="18"/>
      <c r="J622" s="18"/>
      <c r="K622" s="18"/>
      <c r="L622" s="18"/>
      <c r="M622" s="18"/>
      <c r="N622" s="18"/>
      <c r="O622" s="18"/>
      <c r="P622" s="18"/>
      <c r="Q622" s="1"/>
      <c r="S622" s="18"/>
      <c r="T622" s="18"/>
      <c r="U622" s="18"/>
      <c r="V622" s="18"/>
      <c r="W622" s="18"/>
      <c r="X622" s="18"/>
      <c r="Y622" s="18"/>
      <c r="Z622" s="18"/>
      <c r="AA622" s="18"/>
      <c r="AB622" s="8"/>
    </row>
    <row r="623" spans="1:28" ht="15.75" customHeight="1" x14ac:dyDescent="0.2">
      <c r="A623" s="18"/>
      <c r="B623" s="18"/>
      <c r="C623" s="193"/>
      <c r="D623" s="18"/>
      <c r="E623" s="18"/>
      <c r="F623" s="18"/>
      <c r="G623" s="18"/>
      <c r="H623" s="18"/>
      <c r="I623" s="18"/>
      <c r="J623" s="18"/>
      <c r="K623" s="18"/>
      <c r="L623" s="18"/>
      <c r="M623" s="18"/>
      <c r="N623" s="18"/>
      <c r="O623" s="18"/>
      <c r="P623" s="18"/>
      <c r="Q623" s="1"/>
      <c r="S623" s="18"/>
      <c r="T623" s="18"/>
      <c r="U623" s="18"/>
      <c r="V623" s="18"/>
      <c r="W623" s="18"/>
      <c r="X623" s="18"/>
      <c r="Y623" s="18"/>
      <c r="Z623" s="18"/>
      <c r="AA623" s="18"/>
      <c r="AB623" s="8"/>
    </row>
    <row r="624" spans="1:28" ht="15.75" customHeight="1" x14ac:dyDescent="0.2">
      <c r="A624" s="18"/>
      <c r="B624" s="18"/>
      <c r="C624" s="193"/>
      <c r="D624" s="18"/>
      <c r="E624" s="18"/>
      <c r="F624" s="18"/>
      <c r="G624" s="18"/>
      <c r="H624" s="18"/>
      <c r="I624" s="18"/>
      <c r="J624" s="18"/>
      <c r="K624" s="18"/>
      <c r="L624" s="18"/>
      <c r="M624" s="18"/>
      <c r="N624" s="18"/>
      <c r="O624" s="18"/>
      <c r="P624" s="18"/>
      <c r="Q624" s="1"/>
      <c r="S624" s="18"/>
      <c r="T624" s="18"/>
      <c r="U624" s="18"/>
      <c r="V624" s="18"/>
      <c r="W624" s="18"/>
      <c r="X624" s="18"/>
      <c r="Y624" s="18"/>
      <c r="Z624" s="18"/>
      <c r="AA624" s="18"/>
      <c r="AB624" s="8"/>
    </row>
    <row r="625" spans="1:28" ht="15.75" customHeight="1" x14ac:dyDescent="0.2">
      <c r="A625" s="18"/>
      <c r="B625" s="18"/>
      <c r="C625" s="193"/>
      <c r="D625" s="18"/>
      <c r="E625" s="18"/>
      <c r="F625" s="18"/>
      <c r="G625" s="18"/>
      <c r="H625" s="18"/>
      <c r="I625" s="18"/>
      <c r="J625" s="18"/>
      <c r="K625" s="18"/>
      <c r="L625" s="18"/>
      <c r="M625" s="18"/>
      <c r="N625" s="18"/>
      <c r="O625" s="18"/>
      <c r="P625" s="18"/>
      <c r="Q625" s="1"/>
      <c r="S625" s="18"/>
      <c r="T625" s="18"/>
      <c r="U625" s="18"/>
      <c r="V625" s="18"/>
      <c r="W625" s="18"/>
      <c r="X625" s="18"/>
      <c r="Y625" s="18"/>
      <c r="Z625" s="18"/>
      <c r="AA625" s="18"/>
      <c r="AB625" s="8"/>
    </row>
    <row r="626" spans="1:28" ht="15.75" customHeight="1" x14ac:dyDescent="0.2">
      <c r="A626" s="18"/>
      <c r="B626" s="18"/>
      <c r="C626" s="193"/>
      <c r="D626" s="18"/>
      <c r="E626" s="18"/>
      <c r="F626" s="18"/>
      <c r="G626" s="18"/>
      <c r="H626" s="18"/>
      <c r="I626" s="18"/>
      <c r="J626" s="18"/>
      <c r="K626" s="18"/>
      <c r="L626" s="18"/>
      <c r="M626" s="18"/>
      <c r="N626" s="18"/>
      <c r="O626" s="18"/>
      <c r="P626" s="18"/>
      <c r="Q626" s="1"/>
      <c r="S626" s="18"/>
      <c r="T626" s="18"/>
      <c r="U626" s="18"/>
      <c r="V626" s="18"/>
      <c r="W626" s="18"/>
      <c r="X626" s="18"/>
      <c r="Y626" s="18"/>
      <c r="Z626" s="18"/>
      <c r="AA626" s="18"/>
      <c r="AB626" s="8"/>
    </row>
    <row r="627" spans="1:28" ht="15.75" customHeight="1" x14ac:dyDescent="0.2">
      <c r="A627" s="18"/>
      <c r="B627" s="18"/>
      <c r="C627" s="193"/>
      <c r="D627" s="18"/>
      <c r="E627" s="18"/>
      <c r="F627" s="18"/>
      <c r="G627" s="18"/>
      <c r="H627" s="18"/>
      <c r="I627" s="18"/>
      <c r="J627" s="18"/>
      <c r="K627" s="18"/>
      <c r="L627" s="18"/>
      <c r="M627" s="18"/>
      <c r="N627" s="18"/>
      <c r="O627" s="18"/>
      <c r="P627" s="18"/>
      <c r="Q627" s="1"/>
      <c r="S627" s="18"/>
      <c r="T627" s="18"/>
      <c r="U627" s="18"/>
      <c r="V627" s="18"/>
      <c r="W627" s="18"/>
      <c r="X627" s="18"/>
      <c r="Y627" s="18"/>
      <c r="Z627" s="18"/>
      <c r="AA627" s="18"/>
      <c r="AB627" s="8"/>
    </row>
    <row r="628" spans="1:28" ht="15.75" customHeight="1" x14ac:dyDescent="0.2">
      <c r="A628" s="18"/>
      <c r="B628" s="18"/>
      <c r="C628" s="193"/>
      <c r="D628" s="18"/>
      <c r="E628" s="18"/>
      <c r="F628" s="18"/>
      <c r="G628" s="18"/>
      <c r="H628" s="18"/>
      <c r="I628" s="18"/>
      <c r="J628" s="18"/>
      <c r="K628" s="18"/>
      <c r="L628" s="18"/>
      <c r="M628" s="18"/>
      <c r="N628" s="18"/>
      <c r="O628" s="18"/>
      <c r="P628" s="18"/>
      <c r="Q628" s="1"/>
      <c r="S628" s="18"/>
      <c r="T628" s="18"/>
      <c r="U628" s="18"/>
      <c r="V628" s="18"/>
      <c r="W628" s="18"/>
      <c r="X628" s="18"/>
      <c r="Y628" s="18"/>
      <c r="Z628" s="18"/>
      <c r="AA628" s="18"/>
      <c r="AB628" s="8"/>
    </row>
    <row r="629" spans="1:28" ht="15.75" customHeight="1" x14ac:dyDescent="0.2">
      <c r="A629" s="18"/>
      <c r="B629" s="18"/>
      <c r="C629" s="193"/>
      <c r="D629" s="18"/>
      <c r="E629" s="18"/>
      <c r="F629" s="18"/>
      <c r="G629" s="18"/>
      <c r="H629" s="18"/>
      <c r="I629" s="18"/>
      <c r="J629" s="18"/>
      <c r="K629" s="18"/>
      <c r="L629" s="18"/>
      <c r="M629" s="18"/>
      <c r="N629" s="18"/>
      <c r="O629" s="18"/>
      <c r="P629" s="18"/>
      <c r="Q629" s="1"/>
      <c r="S629" s="18"/>
      <c r="T629" s="18"/>
      <c r="U629" s="18"/>
      <c r="V629" s="18"/>
      <c r="W629" s="18"/>
      <c r="X629" s="18"/>
      <c r="Y629" s="18"/>
      <c r="Z629" s="18"/>
      <c r="AA629" s="18"/>
      <c r="AB629" s="8"/>
    </row>
    <row r="630" spans="1:28" ht="15.75" customHeight="1" x14ac:dyDescent="0.2">
      <c r="A630" s="18"/>
      <c r="B630" s="18"/>
      <c r="C630" s="193"/>
      <c r="D630" s="18"/>
      <c r="E630" s="18"/>
      <c r="F630" s="18"/>
      <c r="G630" s="18"/>
      <c r="H630" s="18"/>
      <c r="I630" s="18"/>
      <c r="J630" s="18"/>
      <c r="K630" s="18"/>
      <c r="L630" s="18"/>
      <c r="M630" s="18"/>
      <c r="N630" s="18"/>
      <c r="O630" s="18"/>
      <c r="P630" s="18"/>
      <c r="Q630" s="1"/>
      <c r="S630" s="18"/>
      <c r="T630" s="18"/>
      <c r="U630" s="18"/>
      <c r="V630" s="18"/>
      <c r="W630" s="18"/>
      <c r="X630" s="18"/>
      <c r="Y630" s="18"/>
      <c r="Z630" s="18"/>
      <c r="AA630" s="18"/>
      <c r="AB630" s="8"/>
    </row>
    <row r="631" spans="1:28" ht="15.75" customHeight="1" x14ac:dyDescent="0.2">
      <c r="A631" s="18"/>
      <c r="B631" s="18"/>
      <c r="C631" s="193"/>
      <c r="D631" s="18"/>
      <c r="E631" s="18"/>
      <c r="F631" s="18"/>
      <c r="G631" s="18"/>
      <c r="H631" s="18"/>
      <c r="I631" s="18"/>
      <c r="J631" s="18"/>
      <c r="K631" s="18"/>
      <c r="L631" s="18"/>
      <c r="M631" s="18"/>
      <c r="N631" s="18"/>
      <c r="O631" s="18"/>
      <c r="P631" s="18"/>
      <c r="Q631" s="1"/>
      <c r="S631" s="18"/>
      <c r="T631" s="18"/>
      <c r="U631" s="18"/>
      <c r="V631" s="18"/>
      <c r="W631" s="18"/>
      <c r="X631" s="18"/>
      <c r="Y631" s="18"/>
      <c r="Z631" s="18"/>
      <c r="AA631" s="18"/>
      <c r="AB631" s="8"/>
    </row>
    <row r="632" spans="1:28" ht="15.75" customHeight="1" x14ac:dyDescent="0.2">
      <c r="A632" s="18"/>
      <c r="B632" s="18"/>
      <c r="C632" s="193"/>
      <c r="D632" s="18"/>
      <c r="E632" s="18"/>
      <c r="F632" s="18"/>
      <c r="G632" s="18"/>
      <c r="H632" s="18"/>
      <c r="I632" s="18"/>
      <c r="J632" s="18"/>
      <c r="K632" s="18"/>
      <c r="L632" s="18"/>
      <c r="M632" s="18"/>
      <c r="N632" s="18"/>
      <c r="O632" s="18"/>
      <c r="P632" s="18"/>
      <c r="Q632" s="1"/>
      <c r="S632" s="18"/>
      <c r="T632" s="18"/>
      <c r="U632" s="18"/>
      <c r="V632" s="18"/>
      <c r="W632" s="18"/>
      <c r="X632" s="18"/>
      <c r="Y632" s="18"/>
      <c r="Z632" s="18"/>
      <c r="AA632" s="18"/>
      <c r="AB632" s="8"/>
    </row>
    <row r="633" spans="1:28" ht="15.75" customHeight="1" x14ac:dyDescent="0.2">
      <c r="A633" s="18"/>
      <c r="B633" s="18"/>
      <c r="C633" s="193"/>
      <c r="D633" s="18"/>
      <c r="E633" s="18"/>
      <c r="F633" s="18"/>
      <c r="G633" s="18"/>
      <c r="H633" s="18"/>
      <c r="I633" s="18"/>
      <c r="J633" s="18"/>
      <c r="K633" s="18"/>
      <c r="L633" s="18"/>
      <c r="M633" s="18"/>
      <c r="N633" s="18"/>
      <c r="O633" s="18"/>
      <c r="P633" s="18"/>
      <c r="Q633" s="1"/>
      <c r="S633" s="18"/>
      <c r="T633" s="18"/>
      <c r="U633" s="18"/>
      <c r="V633" s="18"/>
      <c r="W633" s="18"/>
      <c r="X633" s="18"/>
      <c r="Y633" s="18"/>
      <c r="Z633" s="18"/>
      <c r="AA633" s="18"/>
      <c r="AB633" s="8"/>
    </row>
    <row r="634" spans="1:28" ht="15.75" customHeight="1" x14ac:dyDescent="0.2">
      <c r="A634" s="18"/>
      <c r="B634" s="18"/>
      <c r="C634" s="193"/>
      <c r="D634" s="18"/>
      <c r="E634" s="18"/>
      <c r="F634" s="18"/>
      <c r="G634" s="18"/>
      <c r="H634" s="18"/>
      <c r="I634" s="18"/>
      <c r="J634" s="18"/>
      <c r="K634" s="18"/>
      <c r="L634" s="18"/>
      <c r="M634" s="18"/>
      <c r="N634" s="18"/>
      <c r="O634" s="18"/>
      <c r="P634" s="18"/>
      <c r="Q634" s="1"/>
      <c r="S634" s="18"/>
      <c r="T634" s="18"/>
      <c r="U634" s="18"/>
      <c r="V634" s="18"/>
      <c r="W634" s="18"/>
      <c r="X634" s="18"/>
      <c r="Y634" s="18"/>
      <c r="Z634" s="18"/>
      <c r="AA634" s="18"/>
      <c r="AB634" s="8"/>
    </row>
    <row r="635" spans="1:28" ht="15.75" customHeight="1" x14ac:dyDescent="0.2">
      <c r="A635" s="18"/>
      <c r="B635" s="18"/>
      <c r="C635" s="193"/>
      <c r="D635" s="18"/>
      <c r="E635" s="18"/>
      <c r="F635" s="18"/>
      <c r="G635" s="18"/>
      <c r="H635" s="18"/>
      <c r="I635" s="18"/>
      <c r="J635" s="18"/>
      <c r="K635" s="18"/>
      <c r="L635" s="18"/>
      <c r="M635" s="18"/>
      <c r="N635" s="18"/>
      <c r="O635" s="18"/>
      <c r="P635" s="18"/>
      <c r="Q635" s="1"/>
      <c r="S635" s="18"/>
      <c r="T635" s="18"/>
      <c r="U635" s="18"/>
      <c r="V635" s="18"/>
      <c r="W635" s="18"/>
      <c r="X635" s="18"/>
      <c r="Y635" s="18"/>
      <c r="Z635" s="18"/>
      <c r="AA635" s="18"/>
      <c r="AB635" s="8"/>
    </row>
    <row r="636" spans="1:28" ht="15.75" customHeight="1" x14ac:dyDescent="0.2">
      <c r="A636" s="18"/>
      <c r="B636" s="18"/>
      <c r="C636" s="193"/>
      <c r="D636" s="18"/>
      <c r="E636" s="18"/>
      <c r="F636" s="18"/>
      <c r="G636" s="18"/>
      <c r="H636" s="18"/>
      <c r="I636" s="18"/>
      <c r="J636" s="18"/>
      <c r="K636" s="18"/>
      <c r="L636" s="18"/>
      <c r="M636" s="18"/>
      <c r="N636" s="18"/>
      <c r="O636" s="18"/>
      <c r="P636" s="18"/>
      <c r="Q636" s="1"/>
      <c r="S636" s="18"/>
      <c r="T636" s="18"/>
      <c r="U636" s="18"/>
      <c r="V636" s="18"/>
      <c r="W636" s="18"/>
      <c r="X636" s="18"/>
      <c r="Y636" s="18"/>
      <c r="Z636" s="18"/>
      <c r="AA636" s="18"/>
      <c r="AB636" s="8"/>
    </row>
    <row r="637" spans="1:28" ht="15.75" customHeight="1" x14ac:dyDescent="0.2">
      <c r="A637" s="18"/>
      <c r="B637" s="18"/>
      <c r="C637" s="193"/>
      <c r="D637" s="18"/>
      <c r="E637" s="18"/>
      <c r="F637" s="18"/>
      <c r="G637" s="18"/>
      <c r="H637" s="18"/>
      <c r="I637" s="18"/>
      <c r="J637" s="18"/>
      <c r="K637" s="18"/>
      <c r="L637" s="18"/>
      <c r="M637" s="18"/>
      <c r="N637" s="18"/>
      <c r="O637" s="18"/>
      <c r="P637" s="18"/>
      <c r="Q637" s="1"/>
      <c r="S637" s="18"/>
      <c r="T637" s="18"/>
      <c r="U637" s="18"/>
      <c r="V637" s="18"/>
      <c r="W637" s="18"/>
      <c r="X637" s="18"/>
      <c r="Y637" s="18"/>
      <c r="Z637" s="18"/>
      <c r="AA637" s="18"/>
      <c r="AB637" s="8"/>
    </row>
    <row r="638" spans="1:28" ht="15.75" customHeight="1" x14ac:dyDescent="0.2">
      <c r="A638" s="18"/>
      <c r="B638" s="18"/>
      <c r="C638" s="193"/>
      <c r="D638" s="18"/>
      <c r="E638" s="18"/>
      <c r="F638" s="18"/>
      <c r="G638" s="18"/>
      <c r="H638" s="18"/>
      <c r="I638" s="18"/>
      <c r="J638" s="18"/>
      <c r="K638" s="18"/>
      <c r="L638" s="18"/>
      <c r="M638" s="18"/>
      <c r="N638" s="18"/>
      <c r="O638" s="18"/>
      <c r="P638" s="18"/>
      <c r="Q638" s="1"/>
      <c r="S638" s="18"/>
      <c r="T638" s="18"/>
      <c r="U638" s="18"/>
      <c r="V638" s="18"/>
      <c r="W638" s="18"/>
      <c r="X638" s="18"/>
      <c r="Y638" s="18"/>
      <c r="Z638" s="18"/>
      <c r="AA638" s="18"/>
      <c r="AB638" s="8"/>
    </row>
    <row r="639" spans="1:28" ht="15.75" customHeight="1" x14ac:dyDescent="0.2">
      <c r="A639" s="18"/>
      <c r="B639" s="18"/>
      <c r="C639" s="193"/>
      <c r="D639" s="18"/>
      <c r="E639" s="18"/>
      <c r="F639" s="18"/>
      <c r="G639" s="18"/>
      <c r="H639" s="18"/>
      <c r="I639" s="18"/>
      <c r="J639" s="18"/>
      <c r="K639" s="18"/>
      <c r="L639" s="18"/>
      <c r="M639" s="18"/>
      <c r="N639" s="18"/>
      <c r="O639" s="18"/>
      <c r="P639" s="18"/>
      <c r="Q639" s="1"/>
      <c r="S639" s="18"/>
      <c r="T639" s="18"/>
      <c r="U639" s="18"/>
      <c r="V639" s="18"/>
      <c r="W639" s="18"/>
      <c r="X639" s="18"/>
      <c r="Y639" s="18"/>
      <c r="Z639" s="18"/>
      <c r="AA639" s="18"/>
      <c r="AB639" s="8"/>
    </row>
    <row r="640" spans="1:28" ht="15.75" customHeight="1" x14ac:dyDescent="0.2">
      <c r="A640" s="18"/>
      <c r="B640" s="18"/>
      <c r="C640" s="193"/>
      <c r="D640" s="18"/>
      <c r="E640" s="18"/>
      <c r="F640" s="18"/>
      <c r="G640" s="18"/>
      <c r="H640" s="18"/>
      <c r="I640" s="18"/>
      <c r="J640" s="18"/>
      <c r="K640" s="18"/>
      <c r="L640" s="18"/>
      <c r="M640" s="18"/>
      <c r="N640" s="18"/>
      <c r="O640" s="18"/>
      <c r="P640" s="18"/>
      <c r="Q640" s="1"/>
      <c r="S640" s="18"/>
      <c r="T640" s="18"/>
      <c r="U640" s="18"/>
      <c r="V640" s="18"/>
      <c r="W640" s="18"/>
      <c r="X640" s="18"/>
      <c r="Y640" s="18"/>
      <c r="Z640" s="18"/>
      <c r="AA640" s="18"/>
      <c r="AB640" s="8"/>
    </row>
    <row r="641" spans="1:28" ht="15.75" customHeight="1" x14ac:dyDescent="0.2">
      <c r="A641" s="18"/>
      <c r="B641" s="18"/>
      <c r="C641" s="193"/>
      <c r="D641" s="18"/>
      <c r="E641" s="18"/>
      <c r="F641" s="18"/>
      <c r="G641" s="18"/>
      <c r="H641" s="18"/>
      <c r="I641" s="18"/>
      <c r="J641" s="18"/>
      <c r="K641" s="18"/>
      <c r="L641" s="18"/>
      <c r="M641" s="18"/>
      <c r="N641" s="18"/>
      <c r="O641" s="18"/>
      <c r="P641" s="18"/>
      <c r="Q641" s="1"/>
      <c r="S641" s="18"/>
      <c r="T641" s="18"/>
      <c r="U641" s="18"/>
      <c r="V641" s="18"/>
      <c r="W641" s="18"/>
      <c r="X641" s="18"/>
      <c r="Y641" s="18"/>
      <c r="Z641" s="18"/>
      <c r="AA641" s="18"/>
      <c r="AB641" s="8"/>
    </row>
    <row r="642" spans="1:28" ht="15.75" customHeight="1" x14ac:dyDescent="0.2">
      <c r="A642" s="18"/>
      <c r="B642" s="18"/>
      <c r="C642" s="193"/>
      <c r="D642" s="18"/>
      <c r="E642" s="18"/>
      <c r="F642" s="18"/>
      <c r="G642" s="18"/>
      <c r="H642" s="18"/>
      <c r="I642" s="18"/>
      <c r="J642" s="18"/>
      <c r="K642" s="18"/>
      <c r="L642" s="18"/>
      <c r="M642" s="18"/>
      <c r="N642" s="18"/>
      <c r="O642" s="18"/>
      <c r="P642" s="18"/>
      <c r="Q642" s="1"/>
      <c r="S642" s="18"/>
      <c r="T642" s="18"/>
      <c r="U642" s="18"/>
      <c r="V642" s="18"/>
      <c r="W642" s="18"/>
      <c r="X642" s="18"/>
      <c r="Y642" s="18"/>
      <c r="Z642" s="18"/>
      <c r="AA642" s="18"/>
      <c r="AB642" s="8"/>
    </row>
    <row r="643" spans="1:28" ht="15.75" customHeight="1" x14ac:dyDescent="0.2">
      <c r="A643" s="18"/>
      <c r="B643" s="18"/>
      <c r="C643" s="193"/>
      <c r="D643" s="18"/>
      <c r="E643" s="18"/>
      <c r="F643" s="18"/>
      <c r="G643" s="18"/>
      <c r="H643" s="18"/>
      <c r="I643" s="18"/>
      <c r="J643" s="18"/>
      <c r="K643" s="18"/>
      <c r="L643" s="18"/>
      <c r="M643" s="18"/>
      <c r="N643" s="18"/>
      <c r="O643" s="18"/>
      <c r="P643" s="18"/>
      <c r="Q643" s="1"/>
      <c r="S643" s="18"/>
      <c r="T643" s="18"/>
      <c r="U643" s="18"/>
      <c r="V643" s="18"/>
      <c r="W643" s="18"/>
      <c r="X643" s="18"/>
      <c r="Y643" s="18"/>
      <c r="Z643" s="18"/>
      <c r="AA643" s="18"/>
      <c r="AB643" s="8"/>
    </row>
    <row r="644" spans="1:28" ht="15.75" customHeight="1" x14ac:dyDescent="0.2">
      <c r="A644" s="18"/>
      <c r="B644" s="18"/>
      <c r="C644" s="193"/>
      <c r="D644" s="18"/>
      <c r="E644" s="18"/>
      <c r="F644" s="18"/>
      <c r="G644" s="18"/>
      <c r="H644" s="18"/>
      <c r="I644" s="18"/>
      <c r="J644" s="18"/>
      <c r="K644" s="18"/>
      <c r="L644" s="18"/>
      <c r="M644" s="18"/>
      <c r="N644" s="18"/>
      <c r="O644" s="18"/>
      <c r="P644" s="18"/>
      <c r="Q644" s="1"/>
      <c r="S644" s="18"/>
      <c r="T644" s="18"/>
      <c r="U644" s="18"/>
      <c r="V644" s="18"/>
      <c r="W644" s="18"/>
      <c r="X644" s="18"/>
      <c r="Y644" s="18"/>
      <c r="Z644" s="18"/>
      <c r="AA644" s="18"/>
      <c r="AB644" s="8"/>
    </row>
    <row r="645" spans="1:28" ht="15.75" customHeight="1" x14ac:dyDescent="0.2">
      <c r="A645" s="18"/>
      <c r="B645" s="18"/>
      <c r="C645" s="193"/>
      <c r="D645" s="18"/>
      <c r="E645" s="18"/>
      <c r="F645" s="18"/>
      <c r="G645" s="18"/>
      <c r="H645" s="18"/>
      <c r="I645" s="18"/>
      <c r="J645" s="18"/>
      <c r="K645" s="18"/>
      <c r="L645" s="18"/>
      <c r="M645" s="18"/>
      <c r="N645" s="18"/>
      <c r="O645" s="18"/>
      <c r="P645" s="18"/>
      <c r="Q645" s="1"/>
      <c r="S645" s="18"/>
      <c r="T645" s="18"/>
      <c r="U645" s="18"/>
      <c r="V645" s="18"/>
      <c r="W645" s="18"/>
      <c r="X645" s="18"/>
      <c r="Y645" s="18"/>
      <c r="Z645" s="18"/>
      <c r="AA645" s="18"/>
      <c r="AB645" s="8"/>
    </row>
    <row r="646" spans="1:28" ht="15.75" customHeight="1" x14ac:dyDescent="0.2">
      <c r="A646" s="18"/>
      <c r="B646" s="18"/>
      <c r="C646" s="193"/>
      <c r="D646" s="18"/>
      <c r="E646" s="18"/>
      <c r="F646" s="18"/>
      <c r="G646" s="18"/>
      <c r="H646" s="18"/>
      <c r="I646" s="18"/>
      <c r="J646" s="18"/>
      <c r="K646" s="18"/>
      <c r="L646" s="18"/>
      <c r="M646" s="18"/>
      <c r="N646" s="18"/>
      <c r="O646" s="18"/>
      <c r="P646" s="18"/>
      <c r="Q646" s="1"/>
      <c r="S646" s="18"/>
      <c r="T646" s="18"/>
      <c r="U646" s="18"/>
      <c r="V646" s="18"/>
      <c r="W646" s="18"/>
      <c r="X646" s="18"/>
      <c r="Y646" s="18"/>
      <c r="Z646" s="18"/>
      <c r="AA646" s="18"/>
      <c r="AB646" s="8"/>
    </row>
    <row r="647" spans="1:28" ht="15.75" customHeight="1" x14ac:dyDescent="0.2">
      <c r="A647" s="18"/>
      <c r="B647" s="18"/>
      <c r="C647" s="193"/>
      <c r="D647" s="18"/>
      <c r="E647" s="18"/>
      <c r="F647" s="18"/>
      <c r="G647" s="18"/>
      <c r="H647" s="18"/>
      <c r="I647" s="18"/>
      <c r="J647" s="18"/>
      <c r="K647" s="18"/>
      <c r="L647" s="18"/>
      <c r="M647" s="18"/>
      <c r="N647" s="18"/>
      <c r="O647" s="18"/>
      <c r="P647" s="18"/>
      <c r="Q647" s="1"/>
      <c r="S647" s="18"/>
      <c r="T647" s="18"/>
      <c r="U647" s="18"/>
      <c r="V647" s="18"/>
      <c r="W647" s="18"/>
      <c r="X647" s="18"/>
      <c r="Y647" s="18"/>
      <c r="Z647" s="18"/>
      <c r="AA647" s="18"/>
      <c r="AB647" s="8"/>
    </row>
    <row r="648" spans="1:28" ht="15.75" customHeight="1" x14ac:dyDescent="0.2">
      <c r="A648" s="18"/>
      <c r="B648" s="18"/>
      <c r="C648" s="193"/>
      <c r="D648" s="18"/>
      <c r="E648" s="18"/>
      <c r="F648" s="18"/>
      <c r="G648" s="18"/>
      <c r="H648" s="18"/>
      <c r="I648" s="18"/>
      <c r="J648" s="18"/>
      <c r="K648" s="18"/>
      <c r="L648" s="18"/>
      <c r="M648" s="18"/>
      <c r="N648" s="18"/>
      <c r="O648" s="18"/>
      <c r="P648" s="18"/>
      <c r="Q648" s="1"/>
      <c r="S648" s="18"/>
      <c r="T648" s="18"/>
      <c r="U648" s="18"/>
      <c r="V648" s="18"/>
      <c r="W648" s="18"/>
      <c r="X648" s="18"/>
      <c r="Y648" s="18"/>
      <c r="Z648" s="18"/>
      <c r="AA648" s="18"/>
      <c r="AB648" s="8"/>
    </row>
    <row r="649" spans="1:28" ht="15.75" customHeight="1" x14ac:dyDescent="0.2">
      <c r="A649" s="18"/>
      <c r="B649" s="18"/>
      <c r="C649" s="193"/>
      <c r="D649" s="18"/>
      <c r="E649" s="18"/>
      <c r="F649" s="18"/>
      <c r="G649" s="18"/>
      <c r="H649" s="18"/>
      <c r="I649" s="18"/>
      <c r="J649" s="18"/>
      <c r="K649" s="18"/>
      <c r="L649" s="18"/>
      <c r="M649" s="18"/>
      <c r="N649" s="18"/>
      <c r="O649" s="18"/>
      <c r="P649" s="18"/>
      <c r="Q649" s="1"/>
      <c r="S649" s="18"/>
      <c r="T649" s="18"/>
      <c r="U649" s="18"/>
      <c r="V649" s="18"/>
      <c r="W649" s="18"/>
      <c r="X649" s="18"/>
      <c r="Y649" s="18"/>
      <c r="Z649" s="18"/>
      <c r="AA649" s="18"/>
      <c r="AB649" s="8"/>
    </row>
    <row r="650" spans="1:28" ht="15.75" customHeight="1" x14ac:dyDescent="0.2">
      <c r="A650" s="18"/>
      <c r="B650" s="18"/>
      <c r="C650" s="193"/>
      <c r="D650" s="18"/>
      <c r="E650" s="18"/>
      <c r="F650" s="18"/>
      <c r="G650" s="18"/>
      <c r="H650" s="18"/>
      <c r="I650" s="18"/>
      <c r="J650" s="18"/>
      <c r="K650" s="18"/>
      <c r="L650" s="18"/>
      <c r="M650" s="18"/>
      <c r="N650" s="18"/>
      <c r="O650" s="18"/>
      <c r="P650" s="18"/>
      <c r="Q650" s="1"/>
      <c r="S650" s="18"/>
      <c r="T650" s="18"/>
      <c r="U650" s="18"/>
      <c r="V650" s="18"/>
      <c r="W650" s="18"/>
      <c r="X650" s="18"/>
      <c r="Y650" s="18"/>
      <c r="Z650" s="18"/>
      <c r="AA650" s="18"/>
      <c r="AB650" s="8"/>
    </row>
    <row r="651" spans="1:28" ht="15.75" customHeight="1" x14ac:dyDescent="0.2">
      <c r="A651" s="18"/>
      <c r="B651" s="18"/>
      <c r="C651" s="193"/>
      <c r="D651" s="18"/>
      <c r="E651" s="18"/>
      <c r="F651" s="18"/>
      <c r="G651" s="18"/>
      <c r="H651" s="18"/>
      <c r="I651" s="18"/>
      <c r="J651" s="18"/>
      <c r="K651" s="18"/>
      <c r="L651" s="18"/>
      <c r="M651" s="18"/>
      <c r="N651" s="18"/>
      <c r="O651" s="18"/>
      <c r="P651" s="18"/>
      <c r="Q651" s="1"/>
      <c r="S651" s="18"/>
      <c r="T651" s="18"/>
      <c r="U651" s="18"/>
      <c r="V651" s="18"/>
      <c r="W651" s="18"/>
      <c r="X651" s="18"/>
      <c r="Y651" s="18"/>
      <c r="Z651" s="18"/>
      <c r="AA651" s="18"/>
      <c r="AB651" s="8"/>
    </row>
    <row r="652" spans="1:28" ht="15.75" customHeight="1" x14ac:dyDescent="0.2">
      <c r="A652" s="18"/>
      <c r="B652" s="18"/>
      <c r="C652" s="193"/>
      <c r="D652" s="18"/>
      <c r="E652" s="18"/>
      <c r="F652" s="18"/>
      <c r="G652" s="18"/>
      <c r="H652" s="18"/>
      <c r="I652" s="18"/>
      <c r="J652" s="18"/>
      <c r="K652" s="18"/>
      <c r="L652" s="18"/>
      <c r="M652" s="18"/>
      <c r="N652" s="18"/>
      <c r="O652" s="18"/>
      <c r="P652" s="18"/>
      <c r="Q652" s="1"/>
      <c r="S652" s="18"/>
      <c r="T652" s="18"/>
      <c r="U652" s="18"/>
      <c r="V652" s="18"/>
      <c r="W652" s="18"/>
      <c r="X652" s="18"/>
      <c r="Y652" s="18"/>
      <c r="Z652" s="18"/>
      <c r="AA652" s="18"/>
      <c r="AB652" s="8"/>
    </row>
    <row r="653" spans="1:28" ht="15.75" customHeight="1" x14ac:dyDescent="0.2">
      <c r="A653" s="18"/>
      <c r="B653" s="18"/>
      <c r="C653" s="193"/>
      <c r="D653" s="18"/>
      <c r="E653" s="18"/>
      <c r="F653" s="18"/>
      <c r="G653" s="18"/>
      <c r="H653" s="18"/>
      <c r="I653" s="18"/>
      <c r="J653" s="18"/>
      <c r="K653" s="18"/>
      <c r="L653" s="18"/>
      <c r="M653" s="18"/>
      <c r="N653" s="18"/>
      <c r="O653" s="18"/>
      <c r="P653" s="18"/>
      <c r="Q653" s="1"/>
      <c r="S653" s="18"/>
      <c r="T653" s="18"/>
      <c r="U653" s="18"/>
      <c r="V653" s="18"/>
      <c r="W653" s="18"/>
      <c r="X653" s="18"/>
      <c r="Y653" s="18"/>
      <c r="Z653" s="18"/>
      <c r="AA653" s="18"/>
      <c r="AB653" s="8"/>
    </row>
    <row r="654" spans="1:28" ht="15.75" customHeight="1" x14ac:dyDescent="0.2">
      <c r="A654" s="18"/>
      <c r="B654" s="18"/>
      <c r="C654" s="193"/>
      <c r="D654" s="18"/>
      <c r="E654" s="18"/>
      <c r="F654" s="18"/>
      <c r="G654" s="18"/>
      <c r="H654" s="18"/>
      <c r="I654" s="18"/>
      <c r="J654" s="18"/>
      <c r="K654" s="18"/>
      <c r="L654" s="18"/>
      <c r="M654" s="18"/>
      <c r="N654" s="18"/>
      <c r="O654" s="18"/>
      <c r="P654" s="18"/>
      <c r="Q654" s="1"/>
      <c r="S654" s="18"/>
      <c r="T654" s="18"/>
      <c r="U654" s="18"/>
      <c r="V654" s="18"/>
      <c r="W654" s="18"/>
      <c r="X654" s="18"/>
      <c r="Y654" s="18"/>
      <c r="Z654" s="18"/>
      <c r="AA654" s="18"/>
      <c r="AB654" s="8"/>
    </row>
    <row r="655" spans="1:28" ht="15.75" customHeight="1" x14ac:dyDescent="0.2">
      <c r="A655" s="18"/>
      <c r="B655" s="18"/>
      <c r="C655" s="193"/>
      <c r="D655" s="18"/>
      <c r="E655" s="18"/>
      <c r="F655" s="18"/>
      <c r="G655" s="18"/>
      <c r="H655" s="18"/>
      <c r="I655" s="18"/>
      <c r="J655" s="18"/>
      <c r="K655" s="18"/>
      <c r="L655" s="18"/>
      <c r="M655" s="18"/>
      <c r="N655" s="18"/>
      <c r="O655" s="18"/>
      <c r="P655" s="18"/>
      <c r="Q655" s="1"/>
      <c r="S655" s="18"/>
      <c r="T655" s="18"/>
      <c r="U655" s="18"/>
      <c r="V655" s="18"/>
      <c r="W655" s="18"/>
      <c r="X655" s="18"/>
      <c r="Y655" s="18"/>
      <c r="Z655" s="18"/>
      <c r="AA655" s="18"/>
      <c r="AB655" s="8"/>
    </row>
    <row r="656" spans="1:28" ht="15.75" customHeight="1" x14ac:dyDescent="0.2">
      <c r="A656" s="18"/>
      <c r="B656" s="18"/>
      <c r="C656" s="193"/>
      <c r="D656" s="18"/>
      <c r="E656" s="18"/>
      <c r="F656" s="18"/>
      <c r="G656" s="18"/>
      <c r="H656" s="18"/>
      <c r="I656" s="18"/>
      <c r="J656" s="18"/>
      <c r="K656" s="18"/>
      <c r="L656" s="18"/>
      <c r="M656" s="18"/>
      <c r="N656" s="18"/>
      <c r="O656" s="18"/>
      <c r="P656" s="18"/>
      <c r="Q656" s="1"/>
      <c r="S656" s="18"/>
      <c r="T656" s="18"/>
      <c r="U656" s="18"/>
      <c r="V656" s="18"/>
      <c r="W656" s="18"/>
      <c r="X656" s="18"/>
      <c r="Y656" s="18"/>
      <c r="Z656" s="18"/>
      <c r="AA656" s="18"/>
      <c r="AB656" s="8"/>
    </row>
    <row r="657" spans="1:28" ht="15.75" customHeight="1" x14ac:dyDescent="0.2">
      <c r="A657" s="18"/>
      <c r="B657" s="18"/>
      <c r="C657" s="193"/>
      <c r="D657" s="18"/>
      <c r="E657" s="18"/>
      <c r="F657" s="18"/>
      <c r="G657" s="18"/>
      <c r="H657" s="18"/>
      <c r="I657" s="18"/>
      <c r="J657" s="18"/>
      <c r="K657" s="18"/>
      <c r="L657" s="18"/>
      <c r="M657" s="18"/>
      <c r="N657" s="18"/>
      <c r="O657" s="18"/>
      <c r="P657" s="18"/>
      <c r="Q657" s="1"/>
      <c r="S657" s="18"/>
      <c r="T657" s="18"/>
      <c r="U657" s="18"/>
      <c r="V657" s="18"/>
      <c r="W657" s="18"/>
      <c r="X657" s="18"/>
      <c r="Y657" s="18"/>
      <c r="Z657" s="18"/>
      <c r="AA657" s="18"/>
      <c r="AB657" s="8"/>
    </row>
    <row r="658" spans="1:28" ht="15.75" customHeight="1" x14ac:dyDescent="0.2">
      <c r="A658" s="18"/>
      <c r="B658" s="18"/>
      <c r="C658" s="193"/>
      <c r="D658" s="18"/>
      <c r="E658" s="18"/>
      <c r="F658" s="18"/>
      <c r="G658" s="18"/>
      <c r="H658" s="18"/>
      <c r="I658" s="18"/>
      <c r="J658" s="18"/>
      <c r="K658" s="18"/>
      <c r="L658" s="18"/>
      <c r="M658" s="18"/>
      <c r="N658" s="18"/>
      <c r="O658" s="18"/>
      <c r="P658" s="18"/>
      <c r="Q658" s="1"/>
      <c r="S658" s="18"/>
      <c r="T658" s="18"/>
      <c r="U658" s="18"/>
      <c r="V658" s="18"/>
      <c r="W658" s="18"/>
      <c r="X658" s="18"/>
      <c r="Y658" s="18"/>
      <c r="Z658" s="18"/>
      <c r="AA658" s="18"/>
      <c r="AB658" s="8"/>
    </row>
    <row r="659" spans="1:28" ht="15.75" customHeight="1" x14ac:dyDescent="0.2">
      <c r="A659" s="18"/>
      <c r="B659" s="18"/>
      <c r="C659" s="193"/>
      <c r="D659" s="18"/>
      <c r="E659" s="18"/>
      <c r="F659" s="18"/>
      <c r="G659" s="18"/>
      <c r="H659" s="18"/>
      <c r="I659" s="18"/>
      <c r="J659" s="18"/>
      <c r="K659" s="18"/>
      <c r="L659" s="18"/>
      <c r="M659" s="18"/>
      <c r="N659" s="18"/>
      <c r="O659" s="18"/>
      <c r="P659" s="18"/>
      <c r="Q659" s="1"/>
      <c r="S659" s="18"/>
      <c r="T659" s="18"/>
      <c r="U659" s="18"/>
      <c r="V659" s="18"/>
      <c r="W659" s="18"/>
      <c r="X659" s="18"/>
      <c r="Y659" s="18"/>
      <c r="Z659" s="18"/>
      <c r="AA659" s="18"/>
      <c r="AB659" s="8"/>
    </row>
    <row r="660" spans="1:28" ht="15.75" customHeight="1" x14ac:dyDescent="0.2">
      <c r="A660" s="18"/>
      <c r="B660" s="18"/>
      <c r="C660" s="193"/>
      <c r="D660" s="18"/>
      <c r="E660" s="18"/>
      <c r="F660" s="18"/>
      <c r="G660" s="18"/>
      <c r="H660" s="18"/>
      <c r="I660" s="18"/>
      <c r="J660" s="18"/>
      <c r="K660" s="18"/>
      <c r="L660" s="18"/>
      <c r="M660" s="18"/>
      <c r="N660" s="18"/>
      <c r="O660" s="18"/>
      <c r="P660" s="18"/>
      <c r="Q660" s="1"/>
      <c r="S660" s="18"/>
      <c r="T660" s="18"/>
      <c r="U660" s="18"/>
      <c r="V660" s="18"/>
      <c r="W660" s="18"/>
      <c r="X660" s="18"/>
      <c r="Y660" s="18"/>
      <c r="Z660" s="18"/>
      <c r="AA660" s="18"/>
      <c r="AB660" s="8"/>
    </row>
    <row r="661" spans="1:28" ht="15.75" customHeight="1" x14ac:dyDescent="0.2">
      <c r="A661" s="18"/>
      <c r="B661" s="18"/>
      <c r="C661" s="193"/>
      <c r="D661" s="18"/>
      <c r="E661" s="18"/>
      <c r="F661" s="18"/>
      <c r="G661" s="18"/>
      <c r="H661" s="18"/>
      <c r="I661" s="18"/>
      <c r="J661" s="18"/>
      <c r="K661" s="18"/>
      <c r="L661" s="18"/>
      <c r="M661" s="18"/>
      <c r="N661" s="18"/>
      <c r="O661" s="18"/>
      <c r="P661" s="18"/>
      <c r="Q661" s="1"/>
      <c r="S661" s="18"/>
      <c r="T661" s="18"/>
      <c r="U661" s="18"/>
      <c r="V661" s="18"/>
      <c r="W661" s="18"/>
      <c r="X661" s="18"/>
      <c r="Y661" s="18"/>
      <c r="Z661" s="18"/>
      <c r="AA661" s="18"/>
      <c r="AB661" s="8"/>
    </row>
    <row r="662" spans="1:28" ht="15.75" customHeight="1" x14ac:dyDescent="0.2">
      <c r="A662" s="18"/>
      <c r="B662" s="18"/>
      <c r="C662" s="193"/>
      <c r="D662" s="18"/>
      <c r="E662" s="18"/>
      <c r="F662" s="18"/>
      <c r="G662" s="18"/>
      <c r="H662" s="18"/>
      <c r="I662" s="18"/>
      <c r="J662" s="18"/>
      <c r="K662" s="18"/>
      <c r="L662" s="18"/>
      <c r="M662" s="18"/>
      <c r="N662" s="18"/>
      <c r="O662" s="18"/>
      <c r="P662" s="18"/>
      <c r="Q662" s="1"/>
      <c r="S662" s="18"/>
      <c r="T662" s="18"/>
      <c r="U662" s="18"/>
      <c r="V662" s="18"/>
      <c r="W662" s="18"/>
      <c r="X662" s="18"/>
      <c r="Y662" s="18"/>
      <c r="Z662" s="18"/>
      <c r="AA662" s="18"/>
      <c r="AB662" s="8"/>
    </row>
    <row r="663" spans="1:28" ht="15.75" customHeight="1" x14ac:dyDescent="0.2">
      <c r="A663" s="18"/>
      <c r="B663" s="18"/>
      <c r="C663" s="193"/>
      <c r="D663" s="18"/>
      <c r="E663" s="18"/>
      <c r="F663" s="18"/>
      <c r="G663" s="18"/>
      <c r="H663" s="18"/>
      <c r="I663" s="18"/>
      <c r="J663" s="18"/>
      <c r="K663" s="18"/>
      <c r="L663" s="18"/>
      <c r="M663" s="18"/>
      <c r="N663" s="18"/>
      <c r="O663" s="18"/>
      <c r="P663" s="18"/>
      <c r="Q663" s="1"/>
      <c r="S663" s="18"/>
      <c r="T663" s="18"/>
      <c r="U663" s="18"/>
      <c r="V663" s="18"/>
      <c r="W663" s="18"/>
      <c r="X663" s="18"/>
      <c r="Y663" s="18"/>
      <c r="Z663" s="18"/>
      <c r="AA663" s="18"/>
      <c r="AB663" s="8"/>
    </row>
    <row r="664" spans="1:28" ht="15.75" customHeight="1" x14ac:dyDescent="0.2">
      <c r="A664" s="18"/>
      <c r="B664" s="18"/>
      <c r="C664" s="193"/>
      <c r="D664" s="18"/>
      <c r="E664" s="18"/>
      <c r="F664" s="18"/>
      <c r="G664" s="18"/>
      <c r="H664" s="18"/>
      <c r="I664" s="18"/>
      <c r="J664" s="18"/>
      <c r="K664" s="18"/>
      <c r="L664" s="18"/>
      <c r="M664" s="18"/>
      <c r="N664" s="18"/>
      <c r="O664" s="18"/>
      <c r="P664" s="18"/>
      <c r="Q664" s="1"/>
      <c r="S664" s="18"/>
      <c r="T664" s="18"/>
      <c r="U664" s="18"/>
      <c r="V664" s="18"/>
      <c r="W664" s="18"/>
      <c r="X664" s="18"/>
      <c r="Y664" s="18"/>
      <c r="Z664" s="18"/>
      <c r="AA664" s="18"/>
      <c r="AB664" s="8"/>
    </row>
    <row r="665" spans="1:28" ht="15.75" customHeight="1" x14ac:dyDescent="0.2">
      <c r="A665" s="18"/>
      <c r="B665" s="18"/>
      <c r="C665" s="193"/>
      <c r="D665" s="18"/>
      <c r="E665" s="18"/>
      <c r="F665" s="18"/>
      <c r="G665" s="18"/>
      <c r="H665" s="18"/>
      <c r="I665" s="18"/>
      <c r="J665" s="18"/>
      <c r="K665" s="18"/>
      <c r="L665" s="18"/>
      <c r="M665" s="18"/>
      <c r="N665" s="18"/>
      <c r="O665" s="18"/>
      <c r="P665" s="18"/>
      <c r="Q665" s="1"/>
      <c r="S665" s="18"/>
      <c r="T665" s="18"/>
      <c r="U665" s="18"/>
      <c r="V665" s="18"/>
      <c r="W665" s="18"/>
      <c r="X665" s="18"/>
      <c r="Y665" s="18"/>
      <c r="Z665" s="18"/>
      <c r="AA665" s="18"/>
      <c r="AB665" s="8"/>
    </row>
    <row r="666" spans="1:28" ht="15.75" customHeight="1" x14ac:dyDescent="0.2">
      <c r="A666" s="18"/>
      <c r="B666" s="18"/>
      <c r="C666" s="193"/>
      <c r="D666" s="18"/>
      <c r="E666" s="18"/>
      <c r="F666" s="18"/>
      <c r="G666" s="18"/>
      <c r="H666" s="18"/>
      <c r="I666" s="18"/>
      <c r="J666" s="18"/>
      <c r="K666" s="18"/>
      <c r="L666" s="18"/>
      <c r="M666" s="18"/>
      <c r="N666" s="18"/>
      <c r="O666" s="18"/>
      <c r="P666" s="18"/>
      <c r="Q666" s="1"/>
      <c r="S666" s="18"/>
      <c r="T666" s="18"/>
      <c r="U666" s="18"/>
      <c r="V666" s="18"/>
      <c r="W666" s="18"/>
      <c r="X666" s="18"/>
      <c r="Y666" s="18"/>
      <c r="Z666" s="18"/>
      <c r="AA666" s="18"/>
      <c r="AB666" s="8"/>
    </row>
    <row r="667" spans="1:28" ht="15.75" customHeight="1" x14ac:dyDescent="0.2">
      <c r="A667" s="18"/>
      <c r="B667" s="18"/>
      <c r="C667" s="193"/>
      <c r="D667" s="18"/>
      <c r="E667" s="18"/>
      <c r="F667" s="18"/>
      <c r="G667" s="18"/>
      <c r="H667" s="18"/>
      <c r="I667" s="18"/>
      <c r="J667" s="18"/>
      <c r="K667" s="18"/>
      <c r="L667" s="18"/>
      <c r="M667" s="18"/>
      <c r="N667" s="18"/>
      <c r="O667" s="18"/>
      <c r="P667" s="18"/>
      <c r="Q667" s="1"/>
      <c r="S667" s="18"/>
      <c r="T667" s="18"/>
      <c r="U667" s="18"/>
      <c r="V667" s="18"/>
      <c r="W667" s="18"/>
      <c r="X667" s="18"/>
      <c r="Y667" s="18"/>
      <c r="Z667" s="18"/>
      <c r="AA667" s="18"/>
      <c r="AB667" s="8"/>
    </row>
    <row r="668" spans="1:28" ht="15.75" customHeight="1" x14ac:dyDescent="0.2">
      <c r="A668" s="18"/>
      <c r="B668" s="18"/>
      <c r="C668" s="193"/>
      <c r="D668" s="18"/>
      <c r="E668" s="18"/>
      <c r="F668" s="18"/>
      <c r="G668" s="18"/>
      <c r="H668" s="18"/>
      <c r="I668" s="18"/>
      <c r="J668" s="18"/>
      <c r="K668" s="18"/>
      <c r="L668" s="18"/>
      <c r="M668" s="18"/>
      <c r="N668" s="18"/>
      <c r="O668" s="18"/>
      <c r="P668" s="18"/>
      <c r="Q668" s="1"/>
      <c r="S668" s="18"/>
      <c r="T668" s="18"/>
      <c r="U668" s="18"/>
      <c r="V668" s="18"/>
      <c r="W668" s="18"/>
      <c r="X668" s="18"/>
      <c r="Y668" s="18"/>
      <c r="Z668" s="18"/>
      <c r="AA668" s="18"/>
      <c r="AB668" s="8"/>
    </row>
    <row r="669" spans="1:28" ht="15.75" customHeight="1" x14ac:dyDescent="0.2">
      <c r="A669" s="18"/>
      <c r="B669" s="18"/>
      <c r="C669" s="193"/>
      <c r="D669" s="18"/>
      <c r="E669" s="18"/>
      <c r="F669" s="18"/>
      <c r="G669" s="18"/>
      <c r="H669" s="18"/>
      <c r="I669" s="18"/>
      <c r="J669" s="18"/>
      <c r="K669" s="18"/>
      <c r="L669" s="18"/>
      <c r="M669" s="18"/>
      <c r="N669" s="18"/>
      <c r="O669" s="18"/>
      <c r="P669" s="18"/>
      <c r="Q669" s="1"/>
      <c r="S669" s="18"/>
      <c r="T669" s="18"/>
      <c r="U669" s="18"/>
      <c r="V669" s="18"/>
      <c r="W669" s="18"/>
      <c r="X669" s="18"/>
      <c r="Y669" s="18"/>
      <c r="Z669" s="18"/>
      <c r="AA669" s="18"/>
      <c r="AB669" s="8"/>
    </row>
    <row r="670" spans="1:28" ht="15.75" customHeight="1" x14ac:dyDescent="0.2">
      <c r="A670" s="18"/>
      <c r="B670" s="18"/>
      <c r="C670" s="193"/>
      <c r="D670" s="18"/>
      <c r="E670" s="18"/>
      <c r="F670" s="18"/>
      <c r="G670" s="18"/>
      <c r="H670" s="18"/>
      <c r="I670" s="18"/>
      <c r="J670" s="18"/>
      <c r="K670" s="18"/>
      <c r="L670" s="18"/>
      <c r="M670" s="18"/>
      <c r="N670" s="18"/>
      <c r="O670" s="18"/>
      <c r="P670" s="18"/>
      <c r="Q670" s="1"/>
      <c r="S670" s="18"/>
      <c r="T670" s="18"/>
      <c r="U670" s="18"/>
      <c r="V670" s="18"/>
      <c r="W670" s="18"/>
      <c r="X670" s="18"/>
      <c r="Y670" s="18"/>
      <c r="Z670" s="18"/>
      <c r="AA670" s="18"/>
      <c r="AB670" s="8"/>
    </row>
    <row r="671" spans="1:28" ht="15.75" customHeight="1" x14ac:dyDescent="0.2">
      <c r="A671" s="18"/>
      <c r="B671" s="18"/>
      <c r="C671" s="193"/>
      <c r="D671" s="18"/>
      <c r="E671" s="18"/>
      <c r="F671" s="18"/>
      <c r="G671" s="18"/>
      <c r="H671" s="18"/>
      <c r="I671" s="18"/>
      <c r="J671" s="18"/>
      <c r="K671" s="18"/>
      <c r="L671" s="18"/>
      <c r="M671" s="18"/>
      <c r="N671" s="18"/>
      <c r="O671" s="18"/>
      <c r="P671" s="18"/>
      <c r="Q671" s="1"/>
      <c r="S671" s="18"/>
      <c r="T671" s="18"/>
      <c r="U671" s="18"/>
      <c r="V671" s="18"/>
      <c r="W671" s="18"/>
      <c r="X671" s="18"/>
      <c r="Y671" s="18"/>
      <c r="Z671" s="18"/>
      <c r="AA671" s="18"/>
      <c r="AB671" s="8"/>
    </row>
    <row r="672" spans="1:28" ht="15.75" customHeight="1" x14ac:dyDescent="0.2">
      <c r="A672" s="18"/>
      <c r="B672" s="18"/>
      <c r="C672" s="193"/>
      <c r="D672" s="18"/>
      <c r="E672" s="18"/>
      <c r="F672" s="18"/>
      <c r="G672" s="18"/>
      <c r="H672" s="18"/>
      <c r="I672" s="18"/>
      <c r="J672" s="18"/>
      <c r="K672" s="18"/>
      <c r="L672" s="18"/>
      <c r="M672" s="18"/>
      <c r="N672" s="18"/>
      <c r="O672" s="18"/>
      <c r="P672" s="18"/>
      <c r="Q672" s="1"/>
      <c r="S672" s="18"/>
      <c r="T672" s="18"/>
      <c r="U672" s="18"/>
      <c r="V672" s="18"/>
      <c r="W672" s="18"/>
      <c r="X672" s="18"/>
      <c r="Y672" s="18"/>
      <c r="Z672" s="18"/>
      <c r="AA672" s="18"/>
      <c r="AB672" s="8"/>
    </row>
    <row r="673" spans="1:28" ht="15.75" customHeight="1" x14ac:dyDescent="0.2">
      <c r="A673" s="18"/>
      <c r="B673" s="18"/>
      <c r="C673" s="193"/>
      <c r="D673" s="18"/>
      <c r="E673" s="18"/>
      <c r="F673" s="18"/>
      <c r="G673" s="18"/>
      <c r="H673" s="18"/>
      <c r="I673" s="18"/>
      <c r="J673" s="18"/>
      <c r="K673" s="18"/>
      <c r="L673" s="18"/>
      <c r="M673" s="18"/>
      <c r="N673" s="18"/>
      <c r="O673" s="18"/>
      <c r="P673" s="18"/>
      <c r="Q673" s="1"/>
      <c r="S673" s="18"/>
      <c r="T673" s="18"/>
      <c r="U673" s="18"/>
      <c r="V673" s="18"/>
      <c r="W673" s="18"/>
      <c r="X673" s="18"/>
      <c r="Y673" s="18"/>
      <c r="Z673" s="18"/>
      <c r="AA673" s="18"/>
      <c r="AB673" s="8"/>
    </row>
    <row r="674" spans="1:28" ht="15.75" customHeight="1" x14ac:dyDescent="0.2">
      <c r="A674" s="18"/>
      <c r="B674" s="18"/>
      <c r="C674" s="193"/>
      <c r="D674" s="18"/>
      <c r="E674" s="18"/>
      <c r="F674" s="18"/>
      <c r="G674" s="18"/>
      <c r="H674" s="18"/>
      <c r="I674" s="18"/>
      <c r="J674" s="18"/>
      <c r="K674" s="18"/>
      <c r="L674" s="18"/>
      <c r="M674" s="18"/>
      <c r="N674" s="18"/>
      <c r="O674" s="18"/>
      <c r="P674" s="18"/>
      <c r="Q674" s="1"/>
      <c r="S674" s="18"/>
      <c r="T674" s="18"/>
      <c r="U674" s="18"/>
      <c r="V674" s="18"/>
      <c r="W674" s="18"/>
      <c r="X674" s="18"/>
      <c r="Y674" s="18"/>
      <c r="Z674" s="18"/>
      <c r="AA674" s="18"/>
      <c r="AB674" s="8"/>
    </row>
    <row r="675" spans="1:28" ht="15.75" customHeight="1" x14ac:dyDescent="0.2">
      <c r="A675" s="18"/>
      <c r="B675" s="18"/>
      <c r="C675" s="193"/>
      <c r="D675" s="18"/>
      <c r="E675" s="18"/>
      <c r="F675" s="18"/>
      <c r="G675" s="18"/>
      <c r="H675" s="18"/>
      <c r="I675" s="18"/>
      <c r="J675" s="18"/>
      <c r="K675" s="18"/>
      <c r="L675" s="18"/>
      <c r="M675" s="18"/>
      <c r="N675" s="18"/>
      <c r="O675" s="18"/>
      <c r="P675" s="18"/>
      <c r="Q675" s="1"/>
      <c r="S675" s="18"/>
      <c r="T675" s="18"/>
      <c r="U675" s="18"/>
      <c r="V675" s="18"/>
      <c r="W675" s="18"/>
      <c r="X675" s="18"/>
      <c r="Y675" s="18"/>
      <c r="Z675" s="18"/>
      <c r="AA675" s="18"/>
      <c r="AB675" s="8"/>
    </row>
    <row r="676" spans="1:28" ht="15.75" customHeight="1" x14ac:dyDescent="0.2">
      <c r="A676" s="18"/>
      <c r="B676" s="18"/>
      <c r="C676" s="193"/>
      <c r="D676" s="18"/>
      <c r="E676" s="18"/>
      <c r="F676" s="18"/>
      <c r="G676" s="18"/>
      <c r="H676" s="18"/>
      <c r="I676" s="18"/>
      <c r="J676" s="18"/>
      <c r="K676" s="18"/>
      <c r="L676" s="18"/>
      <c r="M676" s="18"/>
      <c r="N676" s="18"/>
      <c r="O676" s="18"/>
      <c r="P676" s="18"/>
      <c r="Q676" s="1"/>
      <c r="S676" s="18"/>
      <c r="T676" s="18"/>
      <c r="U676" s="18"/>
      <c r="V676" s="18"/>
      <c r="W676" s="18"/>
      <c r="X676" s="18"/>
      <c r="Y676" s="18"/>
      <c r="Z676" s="18"/>
      <c r="AA676" s="18"/>
      <c r="AB676" s="8"/>
    </row>
    <row r="677" spans="1:28" ht="15.75" customHeight="1" x14ac:dyDescent="0.2">
      <c r="A677" s="18"/>
      <c r="B677" s="18"/>
      <c r="C677" s="193"/>
      <c r="D677" s="18"/>
      <c r="E677" s="18"/>
      <c r="F677" s="18"/>
      <c r="G677" s="18"/>
      <c r="H677" s="18"/>
      <c r="I677" s="18"/>
      <c r="J677" s="18"/>
      <c r="K677" s="18"/>
      <c r="L677" s="18"/>
      <c r="M677" s="18"/>
      <c r="N677" s="18"/>
      <c r="O677" s="18"/>
      <c r="P677" s="18"/>
      <c r="Q677" s="1"/>
      <c r="S677" s="18"/>
      <c r="T677" s="18"/>
      <c r="U677" s="18"/>
      <c r="V677" s="18"/>
      <c r="W677" s="18"/>
      <c r="X677" s="18"/>
      <c r="Y677" s="18"/>
      <c r="Z677" s="18"/>
      <c r="AA677" s="18"/>
      <c r="AB677" s="8"/>
    </row>
    <row r="678" spans="1:28" ht="15.75" customHeight="1" x14ac:dyDescent="0.2">
      <c r="A678" s="18"/>
      <c r="B678" s="18"/>
      <c r="C678" s="193"/>
      <c r="D678" s="18"/>
      <c r="E678" s="18"/>
      <c r="F678" s="18"/>
      <c r="G678" s="18"/>
      <c r="H678" s="18"/>
      <c r="I678" s="18"/>
      <c r="J678" s="18"/>
      <c r="K678" s="18"/>
      <c r="L678" s="18"/>
      <c r="M678" s="18"/>
      <c r="N678" s="18"/>
      <c r="O678" s="18"/>
      <c r="P678" s="18"/>
      <c r="Q678" s="1"/>
      <c r="S678" s="18"/>
      <c r="T678" s="18"/>
      <c r="U678" s="18"/>
      <c r="V678" s="18"/>
      <c r="W678" s="18"/>
      <c r="X678" s="18"/>
      <c r="Y678" s="18"/>
      <c r="Z678" s="18"/>
      <c r="AA678" s="18"/>
      <c r="AB678" s="8"/>
    </row>
    <row r="679" spans="1:28" ht="15.75" customHeight="1" x14ac:dyDescent="0.2">
      <c r="A679" s="18"/>
      <c r="B679" s="18"/>
      <c r="C679" s="193"/>
      <c r="D679" s="18"/>
      <c r="E679" s="18"/>
      <c r="F679" s="18"/>
      <c r="G679" s="18"/>
      <c r="H679" s="18"/>
      <c r="I679" s="18"/>
      <c r="J679" s="18"/>
      <c r="K679" s="18"/>
      <c r="L679" s="18"/>
      <c r="M679" s="18"/>
      <c r="N679" s="18"/>
      <c r="O679" s="18"/>
      <c r="P679" s="18"/>
      <c r="Q679" s="1"/>
      <c r="S679" s="18"/>
      <c r="T679" s="18"/>
      <c r="U679" s="18"/>
      <c r="V679" s="18"/>
      <c r="W679" s="18"/>
      <c r="X679" s="18"/>
      <c r="Y679" s="18"/>
      <c r="Z679" s="18"/>
      <c r="AA679" s="18"/>
      <c r="AB679" s="8"/>
    </row>
    <row r="680" spans="1:28" ht="15.75" customHeight="1" x14ac:dyDescent="0.2">
      <c r="A680" s="18"/>
      <c r="B680" s="18"/>
      <c r="C680" s="193"/>
      <c r="D680" s="18"/>
      <c r="E680" s="18"/>
      <c r="F680" s="18"/>
      <c r="G680" s="18"/>
      <c r="H680" s="18"/>
      <c r="I680" s="18"/>
      <c r="J680" s="18"/>
      <c r="K680" s="18"/>
      <c r="L680" s="18"/>
      <c r="M680" s="18"/>
      <c r="N680" s="18"/>
      <c r="O680" s="18"/>
      <c r="P680" s="18"/>
      <c r="Q680" s="1"/>
      <c r="S680" s="18"/>
      <c r="T680" s="18"/>
      <c r="U680" s="18"/>
      <c r="V680" s="18"/>
      <c r="W680" s="18"/>
      <c r="X680" s="18"/>
      <c r="Y680" s="18"/>
      <c r="Z680" s="18"/>
      <c r="AA680" s="18"/>
      <c r="AB680" s="8"/>
    </row>
    <row r="681" spans="1:28" ht="15.75" customHeight="1" x14ac:dyDescent="0.2">
      <c r="A681" s="18"/>
      <c r="B681" s="18"/>
      <c r="C681" s="193"/>
      <c r="D681" s="18"/>
      <c r="E681" s="18"/>
      <c r="F681" s="18"/>
      <c r="G681" s="18"/>
      <c r="H681" s="18"/>
      <c r="I681" s="18"/>
      <c r="J681" s="18"/>
      <c r="K681" s="18"/>
      <c r="L681" s="18"/>
      <c r="M681" s="18"/>
      <c r="N681" s="18"/>
      <c r="O681" s="18"/>
      <c r="P681" s="18"/>
      <c r="Q681" s="1"/>
      <c r="S681" s="18"/>
      <c r="T681" s="18"/>
      <c r="U681" s="18"/>
      <c r="V681" s="18"/>
      <c r="W681" s="18"/>
      <c r="X681" s="18"/>
      <c r="Y681" s="18"/>
      <c r="Z681" s="18"/>
      <c r="AA681" s="18"/>
      <c r="AB681" s="8"/>
    </row>
    <row r="682" spans="1:28" ht="15.75" customHeight="1" x14ac:dyDescent="0.2">
      <c r="A682" s="18"/>
      <c r="B682" s="18"/>
      <c r="C682" s="193"/>
      <c r="D682" s="18"/>
      <c r="E682" s="18"/>
      <c r="F682" s="18"/>
      <c r="G682" s="18"/>
      <c r="H682" s="18"/>
      <c r="I682" s="18"/>
      <c r="J682" s="18"/>
      <c r="K682" s="18"/>
      <c r="L682" s="18"/>
      <c r="M682" s="18"/>
      <c r="N682" s="18"/>
      <c r="O682" s="18"/>
      <c r="P682" s="18"/>
      <c r="Q682" s="1"/>
      <c r="S682" s="18"/>
      <c r="T682" s="18"/>
      <c r="U682" s="18"/>
      <c r="V682" s="18"/>
      <c r="W682" s="18"/>
      <c r="X682" s="18"/>
      <c r="Y682" s="18"/>
      <c r="Z682" s="18"/>
      <c r="AA682" s="18"/>
      <c r="AB682" s="8"/>
    </row>
    <row r="683" spans="1:28" ht="15.75" customHeight="1" x14ac:dyDescent="0.2">
      <c r="A683" s="18"/>
      <c r="B683" s="18"/>
      <c r="C683" s="193"/>
      <c r="D683" s="18"/>
      <c r="E683" s="18"/>
      <c r="F683" s="18"/>
      <c r="G683" s="18"/>
      <c r="H683" s="18"/>
      <c r="I683" s="18"/>
      <c r="J683" s="18"/>
      <c r="K683" s="18"/>
      <c r="L683" s="18"/>
      <c r="M683" s="18"/>
      <c r="N683" s="18"/>
      <c r="O683" s="18"/>
      <c r="P683" s="18"/>
      <c r="Q683" s="1"/>
      <c r="S683" s="18"/>
      <c r="T683" s="18"/>
      <c r="U683" s="18"/>
      <c r="V683" s="18"/>
      <c r="W683" s="18"/>
      <c r="X683" s="18"/>
      <c r="Y683" s="18"/>
      <c r="Z683" s="18"/>
      <c r="AA683" s="18"/>
      <c r="AB683" s="8"/>
    </row>
    <row r="684" spans="1:28" ht="15.75" customHeight="1" x14ac:dyDescent="0.2">
      <c r="A684" s="18"/>
      <c r="B684" s="18"/>
      <c r="C684" s="193"/>
      <c r="D684" s="18"/>
      <c r="E684" s="18"/>
      <c r="F684" s="18"/>
      <c r="G684" s="18"/>
      <c r="H684" s="18"/>
      <c r="I684" s="18"/>
      <c r="J684" s="18"/>
      <c r="K684" s="18"/>
      <c r="L684" s="18"/>
      <c r="M684" s="18"/>
      <c r="N684" s="18"/>
      <c r="O684" s="18"/>
      <c r="P684" s="18"/>
      <c r="Q684" s="1"/>
      <c r="S684" s="18"/>
      <c r="T684" s="18"/>
      <c r="U684" s="18"/>
      <c r="V684" s="18"/>
      <c r="W684" s="18"/>
      <c r="X684" s="18"/>
      <c r="Y684" s="18"/>
      <c r="Z684" s="18"/>
      <c r="AA684" s="18"/>
      <c r="AB684" s="8"/>
    </row>
    <row r="685" spans="1:28" ht="15.75" customHeight="1" x14ac:dyDescent="0.2">
      <c r="A685" s="18"/>
      <c r="B685" s="18"/>
      <c r="C685" s="193"/>
      <c r="D685" s="18"/>
      <c r="E685" s="18"/>
      <c r="F685" s="18"/>
      <c r="G685" s="18"/>
      <c r="H685" s="18"/>
      <c r="I685" s="18"/>
      <c r="J685" s="18"/>
      <c r="K685" s="18"/>
      <c r="L685" s="18"/>
      <c r="M685" s="18"/>
      <c r="N685" s="18"/>
      <c r="O685" s="18"/>
      <c r="P685" s="18"/>
      <c r="Q685" s="1"/>
      <c r="S685" s="18"/>
      <c r="T685" s="18"/>
      <c r="U685" s="18"/>
      <c r="V685" s="18"/>
      <c r="W685" s="18"/>
      <c r="X685" s="18"/>
      <c r="Y685" s="18"/>
      <c r="Z685" s="18"/>
      <c r="AA685" s="18"/>
      <c r="AB685" s="8"/>
    </row>
    <row r="686" spans="1:28" ht="15.75" customHeight="1" x14ac:dyDescent="0.2">
      <c r="A686" s="18"/>
      <c r="B686" s="18"/>
      <c r="C686" s="193"/>
      <c r="D686" s="18"/>
      <c r="E686" s="18"/>
      <c r="F686" s="18"/>
      <c r="G686" s="18"/>
      <c r="H686" s="18"/>
      <c r="I686" s="18"/>
      <c r="J686" s="18"/>
      <c r="K686" s="18"/>
      <c r="L686" s="18"/>
      <c r="M686" s="18"/>
      <c r="N686" s="18"/>
      <c r="O686" s="18"/>
      <c r="P686" s="18"/>
      <c r="Q686" s="1"/>
      <c r="S686" s="18"/>
      <c r="T686" s="18"/>
      <c r="U686" s="18"/>
      <c r="V686" s="18"/>
      <c r="W686" s="18"/>
      <c r="X686" s="18"/>
      <c r="Y686" s="18"/>
      <c r="Z686" s="18"/>
      <c r="AA686" s="18"/>
      <c r="AB686" s="8"/>
    </row>
    <row r="687" spans="1:28" ht="15.75" customHeight="1" x14ac:dyDescent="0.2">
      <c r="A687" s="18"/>
      <c r="B687" s="18"/>
      <c r="C687" s="193"/>
      <c r="D687" s="18"/>
      <c r="E687" s="18"/>
      <c r="F687" s="18"/>
      <c r="G687" s="18"/>
      <c r="H687" s="18"/>
      <c r="I687" s="18"/>
      <c r="J687" s="18"/>
      <c r="K687" s="18"/>
      <c r="L687" s="18"/>
      <c r="M687" s="18"/>
      <c r="N687" s="18"/>
      <c r="O687" s="18"/>
      <c r="P687" s="18"/>
      <c r="Q687" s="1"/>
      <c r="S687" s="18"/>
      <c r="T687" s="18"/>
      <c r="U687" s="18"/>
      <c r="V687" s="18"/>
      <c r="W687" s="18"/>
      <c r="X687" s="18"/>
      <c r="Y687" s="18"/>
      <c r="Z687" s="18"/>
      <c r="AA687" s="18"/>
      <c r="AB687" s="8"/>
    </row>
    <row r="688" spans="1:28" ht="15.75" customHeight="1" x14ac:dyDescent="0.2">
      <c r="A688" s="18"/>
      <c r="B688" s="18"/>
      <c r="C688" s="193"/>
      <c r="D688" s="18"/>
      <c r="E688" s="18"/>
      <c r="F688" s="18"/>
      <c r="G688" s="18"/>
      <c r="H688" s="18"/>
      <c r="I688" s="18"/>
      <c r="J688" s="18"/>
      <c r="K688" s="18"/>
      <c r="L688" s="18"/>
      <c r="M688" s="18"/>
      <c r="N688" s="18"/>
      <c r="O688" s="18"/>
      <c r="P688" s="18"/>
      <c r="Q688" s="1"/>
      <c r="S688" s="18"/>
      <c r="T688" s="18"/>
      <c r="U688" s="18"/>
      <c r="V688" s="18"/>
      <c r="W688" s="18"/>
      <c r="X688" s="18"/>
      <c r="Y688" s="18"/>
      <c r="Z688" s="18"/>
      <c r="AA688" s="18"/>
      <c r="AB688" s="8"/>
    </row>
    <row r="689" spans="1:28" ht="15.75" customHeight="1" x14ac:dyDescent="0.2">
      <c r="A689" s="18"/>
      <c r="B689" s="18"/>
      <c r="C689" s="193"/>
      <c r="D689" s="18"/>
      <c r="E689" s="18"/>
      <c r="F689" s="18"/>
      <c r="G689" s="18"/>
      <c r="H689" s="18"/>
      <c r="I689" s="18"/>
      <c r="J689" s="18"/>
      <c r="K689" s="18"/>
      <c r="L689" s="18"/>
      <c r="M689" s="18"/>
      <c r="N689" s="18"/>
      <c r="O689" s="18"/>
      <c r="P689" s="18"/>
      <c r="Q689" s="1"/>
      <c r="S689" s="18"/>
      <c r="T689" s="18"/>
      <c r="U689" s="18"/>
      <c r="V689" s="18"/>
      <c r="W689" s="18"/>
      <c r="X689" s="18"/>
      <c r="Y689" s="18"/>
      <c r="Z689" s="18"/>
      <c r="AA689" s="18"/>
      <c r="AB689" s="8"/>
    </row>
    <row r="690" spans="1:28" ht="15.75" customHeight="1" x14ac:dyDescent="0.2">
      <c r="A690" s="18"/>
      <c r="B690" s="18"/>
      <c r="C690" s="193"/>
      <c r="D690" s="18"/>
      <c r="E690" s="18"/>
      <c r="F690" s="18"/>
      <c r="G690" s="18"/>
      <c r="H690" s="18"/>
      <c r="I690" s="18"/>
      <c r="J690" s="18"/>
      <c r="K690" s="18"/>
      <c r="L690" s="18"/>
      <c r="M690" s="18"/>
      <c r="N690" s="18"/>
      <c r="O690" s="18"/>
      <c r="P690" s="18"/>
      <c r="Q690" s="1"/>
      <c r="S690" s="18"/>
      <c r="T690" s="18"/>
      <c r="U690" s="18"/>
      <c r="V690" s="18"/>
      <c r="W690" s="18"/>
      <c r="X690" s="18"/>
      <c r="Y690" s="18"/>
      <c r="Z690" s="18"/>
      <c r="AA690" s="18"/>
      <c r="AB690" s="8"/>
    </row>
    <row r="691" spans="1:28" ht="15.75" customHeight="1" x14ac:dyDescent="0.2">
      <c r="A691" s="18"/>
      <c r="B691" s="18"/>
      <c r="C691" s="193"/>
      <c r="D691" s="18"/>
      <c r="E691" s="18"/>
      <c r="F691" s="18"/>
      <c r="G691" s="18"/>
      <c r="H691" s="18"/>
      <c r="I691" s="18"/>
      <c r="J691" s="18"/>
      <c r="K691" s="18"/>
      <c r="L691" s="18"/>
      <c r="M691" s="18"/>
      <c r="N691" s="18"/>
      <c r="O691" s="18"/>
      <c r="P691" s="18"/>
      <c r="Q691" s="1"/>
      <c r="S691" s="18"/>
      <c r="T691" s="18"/>
      <c r="U691" s="18"/>
      <c r="V691" s="18"/>
      <c r="W691" s="18"/>
      <c r="X691" s="18"/>
      <c r="Y691" s="18"/>
      <c r="Z691" s="18"/>
      <c r="AA691" s="18"/>
      <c r="AB691" s="8"/>
    </row>
    <row r="692" spans="1:28" ht="15.75" customHeight="1" x14ac:dyDescent="0.2">
      <c r="A692" s="18"/>
      <c r="B692" s="18"/>
      <c r="C692" s="193"/>
      <c r="D692" s="18"/>
      <c r="E692" s="18"/>
      <c r="F692" s="18"/>
      <c r="G692" s="18"/>
      <c r="H692" s="18"/>
      <c r="I692" s="18"/>
      <c r="J692" s="18"/>
      <c r="K692" s="18"/>
      <c r="L692" s="18"/>
      <c r="M692" s="18"/>
      <c r="N692" s="18"/>
      <c r="O692" s="18"/>
      <c r="P692" s="18"/>
      <c r="Q692" s="1"/>
      <c r="S692" s="18"/>
      <c r="T692" s="18"/>
      <c r="U692" s="18"/>
      <c r="V692" s="18"/>
      <c r="W692" s="18"/>
      <c r="X692" s="18"/>
      <c r="Y692" s="18"/>
      <c r="Z692" s="18"/>
      <c r="AA692" s="18"/>
      <c r="AB692" s="8"/>
    </row>
    <row r="693" spans="1:28" ht="15.75" customHeight="1" x14ac:dyDescent="0.2">
      <c r="A693" s="18"/>
      <c r="B693" s="18"/>
      <c r="C693" s="193"/>
      <c r="D693" s="18"/>
      <c r="E693" s="18"/>
      <c r="F693" s="18"/>
      <c r="G693" s="18"/>
      <c r="H693" s="18"/>
      <c r="I693" s="18"/>
      <c r="J693" s="18"/>
      <c r="K693" s="18"/>
      <c r="L693" s="18"/>
      <c r="M693" s="18"/>
      <c r="N693" s="18"/>
      <c r="O693" s="18"/>
      <c r="P693" s="18"/>
      <c r="Q693" s="1"/>
      <c r="S693" s="18"/>
      <c r="T693" s="18"/>
      <c r="U693" s="18"/>
      <c r="V693" s="18"/>
      <c r="W693" s="18"/>
      <c r="X693" s="18"/>
      <c r="Y693" s="18"/>
      <c r="Z693" s="18"/>
      <c r="AA693" s="18"/>
      <c r="AB693" s="8"/>
    </row>
    <row r="694" spans="1:28" ht="15.75" customHeight="1" x14ac:dyDescent="0.2">
      <c r="A694" s="18"/>
      <c r="B694" s="18"/>
      <c r="C694" s="193"/>
      <c r="D694" s="18"/>
      <c r="E694" s="18"/>
      <c r="F694" s="18"/>
      <c r="G694" s="18"/>
      <c r="H694" s="18"/>
      <c r="I694" s="18"/>
      <c r="J694" s="18"/>
      <c r="K694" s="18"/>
      <c r="L694" s="18"/>
      <c r="M694" s="18"/>
      <c r="N694" s="18"/>
      <c r="O694" s="18"/>
      <c r="P694" s="18"/>
      <c r="Q694" s="1"/>
      <c r="S694" s="18"/>
      <c r="T694" s="18"/>
      <c r="U694" s="18"/>
      <c r="V694" s="18"/>
      <c r="W694" s="18"/>
      <c r="X694" s="18"/>
      <c r="Y694" s="18"/>
      <c r="Z694" s="18"/>
      <c r="AA694" s="18"/>
      <c r="AB694" s="8"/>
    </row>
    <row r="695" spans="1:28" ht="15.75" customHeight="1" x14ac:dyDescent="0.2">
      <c r="A695" s="18"/>
      <c r="B695" s="18"/>
      <c r="C695" s="193"/>
      <c r="D695" s="18"/>
      <c r="E695" s="18"/>
      <c r="F695" s="18"/>
      <c r="G695" s="18"/>
      <c r="H695" s="18"/>
      <c r="I695" s="18"/>
      <c r="J695" s="18"/>
      <c r="K695" s="18"/>
      <c r="L695" s="18"/>
      <c r="M695" s="18"/>
      <c r="N695" s="18"/>
      <c r="O695" s="18"/>
      <c r="P695" s="18"/>
      <c r="Q695" s="1"/>
      <c r="S695" s="18"/>
      <c r="T695" s="18"/>
      <c r="U695" s="18"/>
      <c r="V695" s="18"/>
      <c r="W695" s="18"/>
      <c r="X695" s="18"/>
      <c r="Y695" s="18"/>
      <c r="Z695" s="18"/>
      <c r="AA695" s="18"/>
      <c r="AB695" s="8"/>
    </row>
    <row r="696" spans="1:28" ht="15.75" customHeight="1" x14ac:dyDescent="0.2">
      <c r="A696" s="18"/>
      <c r="B696" s="18"/>
      <c r="C696" s="193"/>
      <c r="D696" s="18"/>
      <c r="E696" s="18"/>
      <c r="F696" s="18"/>
      <c r="G696" s="18"/>
      <c r="H696" s="18"/>
      <c r="I696" s="18"/>
      <c r="J696" s="18"/>
      <c r="K696" s="18"/>
      <c r="L696" s="18"/>
      <c r="M696" s="18"/>
      <c r="N696" s="18"/>
      <c r="O696" s="18"/>
      <c r="P696" s="18"/>
      <c r="Q696" s="1"/>
      <c r="S696" s="18"/>
      <c r="T696" s="18"/>
      <c r="U696" s="18"/>
      <c r="V696" s="18"/>
      <c r="W696" s="18"/>
      <c r="X696" s="18"/>
      <c r="Y696" s="18"/>
      <c r="Z696" s="18"/>
      <c r="AA696" s="18"/>
      <c r="AB696" s="8"/>
    </row>
    <row r="697" spans="1:28" ht="15.75" customHeight="1" x14ac:dyDescent="0.2">
      <c r="A697" s="18"/>
      <c r="B697" s="18"/>
      <c r="C697" s="193"/>
      <c r="D697" s="18"/>
      <c r="E697" s="18"/>
      <c r="F697" s="18"/>
      <c r="G697" s="18"/>
      <c r="H697" s="18"/>
      <c r="I697" s="18"/>
      <c r="J697" s="18"/>
      <c r="K697" s="18"/>
      <c r="L697" s="18"/>
      <c r="M697" s="18"/>
      <c r="N697" s="18"/>
      <c r="O697" s="18"/>
      <c r="P697" s="18"/>
      <c r="Q697" s="1"/>
      <c r="S697" s="18"/>
      <c r="T697" s="18"/>
      <c r="U697" s="18"/>
      <c r="V697" s="18"/>
      <c r="W697" s="18"/>
      <c r="X697" s="18"/>
      <c r="Y697" s="18"/>
      <c r="Z697" s="18"/>
      <c r="AA697" s="18"/>
      <c r="AB697" s="8"/>
    </row>
    <row r="698" spans="1:28" ht="15.75" customHeight="1" x14ac:dyDescent="0.2">
      <c r="A698" s="18"/>
      <c r="B698" s="18"/>
      <c r="C698" s="193"/>
      <c r="D698" s="18"/>
      <c r="E698" s="18"/>
      <c r="F698" s="18"/>
      <c r="G698" s="18"/>
      <c r="H698" s="18"/>
      <c r="I698" s="18"/>
      <c r="J698" s="18"/>
      <c r="K698" s="18"/>
      <c r="L698" s="18"/>
      <c r="M698" s="18"/>
      <c r="N698" s="18"/>
      <c r="O698" s="18"/>
      <c r="P698" s="18"/>
      <c r="Q698" s="1"/>
      <c r="S698" s="18"/>
      <c r="T698" s="18"/>
      <c r="U698" s="18"/>
      <c r="V698" s="18"/>
      <c r="W698" s="18"/>
      <c r="X698" s="18"/>
      <c r="Y698" s="18"/>
      <c r="Z698" s="18"/>
      <c r="AA698" s="18"/>
      <c r="AB698" s="8"/>
    </row>
    <row r="699" spans="1:28" ht="15.75" customHeight="1" x14ac:dyDescent="0.2">
      <c r="A699" s="18"/>
      <c r="B699" s="18"/>
      <c r="C699" s="193"/>
      <c r="D699" s="18"/>
      <c r="E699" s="18"/>
      <c r="F699" s="18"/>
      <c r="G699" s="18"/>
      <c r="H699" s="18"/>
      <c r="I699" s="18"/>
      <c r="J699" s="18"/>
      <c r="K699" s="18"/>
      <c r="L699" s="18"/>
      <c r="M699" s="18"/>
      <c r="N699" s="18"/>
      <c r="O699" s="18"/>
      <c r="P699" s="18"/>
      <c r="Q699" s="1"/>
      <c r="S699" s="18"/>
      <c r="T699" s="18"/>
      <c r="U699" s="18"/>
      <c r="V699" s="18"/>
      <c r="W699" s="18"/>
      <c r="X699" s="18"/>
      <c r="Y699" s="18"/>
      <c r="Z699" s="18"/>
      <c r="AA699" s="18"/>
      <c r="AB699" s="8"/>
    </row>
    <row r="700" spans="1:28" ht="15.75" customHeight="1" x14ac:dyDescent="0.2">
      <c r="A700" s="18"/>
      <c r="B700" s="18"/>
      <c r="C700" s="193"/>
      <c r="D700" s="18"/>
      <c r="E700" s="18"/>
      <c r="F700" s="18"/>
      <c r="G700" s="18"/>
      <c r="H700" s="18"/>
      <c r="I700" s="18"/>
      <c r="J700" s="18"/>
      <c r="K700" s="18"/>
      <c r="L700" s="18"/>
      <c r="M700" s="18"/>
      <c r="N700" s="18"/>
      <c r="O700" s="18"/>
      <c r="P700" s="18"/>
      <c r="Q700" s="1"/>
      <c r="S700" s="18"/>
      <c r="T700" s="18"/>
      <c r="U700" s="18"/>
      <c r="V700" s="18"/>
      <c r="W700" s="18"/>
      <c r="X700" s="18"/>
      <c r="Y700" s="18"/>
      <c r="Z700" s="18"/>
      <c r="AA700" s="18"/>
      <c r="AB700" s="8"/>
    </row>
    <row r="701" spans="1:28" ht="15.75" customHeight="1" x14ac:dyDescent="0.2">
      <c r="A701" s="18"/>
      <c r="B701" s="18"/>
      <c r="C701" s="193"/>
      <c r="D701" s="18"/>
      <c r="E701" s="18"/>
      <c r="F701" s="18"/>
      <c r="G701" s="18"/>
      <c r="H701" s="18"/>
      <c r="I701" s="18"/>
      <c r="J701" s="18"/>
      <c r="K701" s="18"/>
      <c r="L701" s="18"/>
      <c r="M701" s="18"/>
      <c r="N701" s="18"/>
      <c r="O701" s="18"/>
      <c r="P701" s="18"/>
      <c r="Q701" s="1"/>
      <c r="S701" s="18"/>
      <c r="T701" s="18"/>
      <c r="U701" s="18"/>
      <c r="V701" s="18"/>
      <c r="W701" s="18"/>
      <c r="X701" s="18"/>
      <c r="Y701" s="18"/>
      <c r="Z701" s="18"/>
      <c r="AA701" s="18"/>
      <c r="AB701" s="8"/>
    </row>
    <row r="702" spans="1:28" ht="15.75" customHeight="1" x14ac:dyDescent="0.2">
      <c r="A702" s="18"/>
      <c r="B702" s="18"/>
      <c r="C702" s="193"/>
      <c r="D702" s="18"/>
      <c r="E702" s="18"/>
      <c r="F702" s="18"/>
      <c r="G702" s="18"/>
      <c r="H702" s="18"/>
      <c r="I702" s="18"/>
      <c r="J702" s="18"/>
      <c r="K702" s="18"/>
      <c r="L702" s="18"/>
      <c r="M702" s="18"/>
      <c r="N702" s="18"/>
      <c r="O702" s="18"/>
      <c r="P702" s="18"/>
      <c r="Q702" s="1"/>
      <c r="S702" s="18"/>
      <c r="T702" s="18"/>
      <c r="U702" s="18"/>
      <c r="V702" s="18"/>
      <c r="W702" s="18"/>
      <c r="X702" s="18"/>
      <c r="Y702" s="18"/>
      <c r="Z702" s="18"/>
      <c r="AA702" s="18"/>
      <c r="AB702" s="8"/>
    </row>
    <row r="703" spans="1:28" ht="15.75" customHeight="1" x14ac:dyDescent="0.2">
      <c r="A703" s="18"/>
      <c r="B703" s="18"/>
      <c r="C703" s="193"/>
      <c r="D703" s="18"/>
      <c r="E703" s="18"/>
      <c r="F703" s="18"/>
      <c r="G703" s="18"/>
      <c r="H703" s="18"/>
      <c r="I703" s="18"/>
      <c r="J703" s="18"/>
      <c r="K703" s="18"/>
      <c r="L703" s="18"/>
      <c r="M703" s="18"/>
      <c r="N703" s="18"/>
      <c r="O703" s="18"/>
      <c r="P703" s="18"/>
      <c r="Q703" s="1"/>
      <c r="S703" s="18"/>
      <c r="T703" s="18"/>
      <c r="U703" s="18"/>
      <c r="V703" s="18"/>
      <c r="W703" s="18"/>
      <c r="X703" s="18"/>
      <c r="Y703" s="18"/>
      <c r="Z703" s="18"/>
      <c r="AA703" s="18"/>
      <c r="AB703" s="8"/>
    </row>
    <row r="704" spans="1:28" ht="15.75" customHeight="1" x14ac:dyDescent="0.2">
      <c r="A704" s="18"/>
      <c r="B704" s="18"/>
      <c r="C704" s="193"/>
      <c r="D704" s="18"/>
      <c r="E704" s="18"/>
      <c r="F704" s="18"/>
      <c r="G704" s="18"/>
      <c r="H704" s="18"/>
      <c r="I704" s="18"/>
      <c r="J704" s="18"/>
      <c r="K704" s="18"/>
      <c r="L704" s="18"/>
      <c r="M704" s="18"/>
      <c r="N704" s="18"/>
      <c r="O704" s="18"/>
      <c r="P704" s="18"/>
      <c r="Q704" s="1"/>
      <c r="S704" s="18"/>
      <c r="T704" s="18"/>
      <c r="U704" s="18"/>
      <c r="V704" s="18"/>
      <c r="W704" s="18"/>
      <c r="X704" s="18"/>
      <c r="Y704" s="18"/>
      <c r="Z704" s="18"/>
      <c r="AA704" s="18"/>
      <c r="AB704" s="8"/>
    </row>
    <row r="705" spans="1:28" ht="15.75" customHeight="1" x14ac:dyDescent="0.2">
      <c r="A705" s="18"/>
      <c r="B705" s="18"/>
      <c r="C705" s="193"/>
      <c r="D705" s="18"/>
      <c r="E705" s="18"/>
      <c r="F705" s="18"/>
      <c r="G705" s="18"/>
      <c r="H705" s="18"/>
      <c r="I705" s="18"/>
      <c r="J705" s="18"/>
      <c r="K705" s="18"/>
      <c r="L705" s="18"/>
      <c r="M705" s="18"/>
      <c r="N705" s="18"/>
      <c r="O705" s="18"/>
      <c r="P705" s="18"/>
      <c r="Q705" s="1"/>
      <c r="S705" s="18"/>
      <c r="T705" s="18"/>
      <c r="U705" s="18"/>
      <c r="V705" s="18"/>
      <c r="W705" s="18"/>
      <c r="X705" s="18"/>
      <c r="Y705" s="18"/>
      <c r="Z705" s="18"/>
      <c r="AA705" s="18"/>
      <c r="AB705" s="8"/>
    </row>
    <row r="706" spans="1:28" ht="15.75" customHeight="1" x14ac:dyDescent="0.2">
      <c r="A706" s="18"/>
      <c r="B706" s="18"/>
      <c r="C706" s="193"/>
      <c r="D706" s="18"/>
      <c r="E706" s="18"/>
      <c r="F706" s="18"/>
      <c r="G706" s="18"/>
      <c r="H706" s="18"/>
      <c r="I706" s="18"/>
      <c r="J706" s="18"/>
      <c r="K706" s="18"/>
      <c r="L706" s="18"/>
      <c r="M706" s="18"/>
      <c r="N706" s="18"/>
      <c r="O706" s="18"/>
      <c r="P706" s="18"/>
      <c r="Q706" s="1"/>
      <c r="S706" s="18"/>
      <c r="T706" s="18"/>
      <c r="U706" s="18"/>
      <c r="V706" s="18"/>
      <c r="W706" s="18"/>
      <c r="X706" s="18"/>
      <c r="Y706" s="18"/>
      <c r="Z706" s="18"/>
      <c r="AA706" s="18"/>
      <c r="AB706" s="8"/>
    </row>
    <row r="707" spans="1:28" ht="15.75" customHeight="1" x14ac:dyDescent="0.2">
      <c r="A707" s="18"/>
      <c r="B707" s="18"/>
      <c r="C707" s="193"/>
      <c r="D707" s="18"/>
      <c r="E707" s="18"/>
      <c r="F707" s="18"/>
      <c r="G707" s="18"/>
      <c r="H707" s="18"/>
      <c r="I707" s="18"/>
      <c r="J707" s="18"/>
      <c r="K707" s="18"/>
      <c r="L707" s="18"/>
      <c r="M707" s="18"/>
      <c r="N707" s="18"/>
      <c r="O707" s="18"/>
      <c r="P707" s="18"/>
      <c r="Q707" s="1"/>
      <c r="S707" s="18"/>
      <c r="T707" s="18"/>
      <c r="U707" s="18"/>
      <c r="V707" s="18"/>
      <c r="W707" s="18"/>
      <c r="X707" s="18"/>
      <c r="Y707" s="18"/>
      <c r="Z707" s="18"/>
      <c r="AA707" s="18"/>
      <c r="AB707" s="8"/>
    </row>
    <row r="708" spans="1:28" ht="15.75" customHeight="1" x14ac:dyDescent="0.2">
      <c r="A708" s="18"/>
      <c r="B708" s="18"/>
      <c r="C708" s="193"/>
      <c r="D708" s="18"/>
      <c r="E708" s="18"/>
      <c r="F708" s="18"/>
      <c r="G708" s="18"/>
      <c r="H708" s="18"/>
      <c r="I708" s="18"/>
      <c r="J708" s="18"/>
      <c r="K708" s="18"/>
      <c r="L708" s="18"/>
      <c r="M708" s="18"/>
      <c r="N708" s="18"/>
      <c r="O708" s="18"/>
      <c r="P708" s="18"/>
      <c r="Q708" s="1"/>
      <c r="S708" s="18"/>
      <c r="T708" s="18"/>
      <c r="U708" s="18"/>
      <c r="V708" s="18"/>
      <c r="W708" s="18"/>
      <c r="X708" s="18"/>
      <c r="Y708" s="18"/>
      <c r="Z708" s="18"/>
      <c r="AA708" s="18"/>
      <c r="AB708" s="8"/>
    </row>
    <row r="709" spans="1:28" ht="15.75" customHeight="1" x14ac:dyDescent="0.2">
      <c r="A709" s="18"/>
      <c r="B709" s="18"/>
      <c r="C709" s="193"/>
      <c r="D709" s="18"/>
      <c r="E709" s="18"/>
      <c r="F709" s="18"/>
      <c r="G709" s="18"/>
      <c r="H709" s="18"/>
      <c r="I709" s="18"/>
      <c r="J709" s="18"/>
      <c r="K709" s="18"/>
      <c r="L709" s="18"/>
      <c r="M709" s="18"/>
      <c r="N709" s="18"/>
      <c r="O709" s="18"/>
      <c r="P709" s="18"/>
      <c r="Q709" s="1"/>
      <c r="S709" s="18"/>
      <c r="T709" s="18"/>
      <c r="U709" s="18"/>
      <c r="V709" s="18"/>
      <c r="W709" s="18"/>
      <c r="X709" s="18"/>
      <c r="Y709" s="18"/>
      <c r="Z709" s="18"/>
      <c r="AA709" s="18"/>
      <c r="AB709" s="8"/>
    </row>
    <row r="710" spans="1:28" ht="15.75" customHeight="1" x14ac:dyDescent="0.2">
      <c r="A710" s="18"/>
      <c r="B710" s="18"/>
      <c r="C710" s="193"/>
      <c r="D710" s="18"/>
      <c r="E710" s="18"/>
      <c r="F710" s="18"/>
      <c r="G710" s="18"/>
      <c r="H710" s="18"/>
      <c r="I710" s="18"/>
      <c r="J710" s="18"/>
      <c r="K710" s="18"/>
      <c r="L710" s="18"/>
      <c r="M710" s="18"/>
      <c r="N710" s="18"/>
      <c r="O710" s="18"/>
      <c r="P710" s="18"/>
      <c r="Q710" s="1"/>
      <c r="S710" s="18"/>
      <c r="T710" s="18"/>
      <c r="U710" s="18"/>
      <c r="V710" s="18"/>
      <c r="W710" s="18"/>
      <c r="X710" s="18"/>
      <c r="Y710" s="18"/>
      <c r="Z710" s="18"/>
      <c r="AA710" s="18"/>
      <c r="AB710" s="8"/>
    </row>
    <row r="711" spans="1:28" ht="15.75" customHeight="1" x14ac:dyDescent="0.2">
      <c r="A711" s="18"/>
      <c r="B711" s="18"/>
      <c r="C711" s="193"/>
      <c r="D711" s="18"/>
      <c r="E711" s="18"/>
      <c r="F711" s="18"/>
      <c r="G711" s="18"/>
      <c r="H711" s="18"/>
      <c r="I711" s="18"/>
      <c r="J711" s="18"/>
      <c r="K711" s="18"/>
      <c r="L711" s="18"/>
      <c r="M711" s="18"/>
      <c r="N711" s="18"/>
      <c r="O711" s="18"/>
      <c r="P711" s="18"/>
      <c r="Q711" s="1"/>
      <c r="S711" s="18"/>
      <c r="T711" s="18"/>
      <c r="U711" s="18"/>
      <c r="V711" s="18"/>
      <c r="W711" s="18"/>
      <c r="X711" s="18"/>
      <c r="Y711" s="18"/>
      <c r="Z711" s="18"/>
      <c r="AA711" s="18"/>
      <c r="AB711" s="8"/>
    </row>
    <row r="712" spans="1:28" ht="15.75" customHeight="1" x14ac:dyDescent="0.2">
      <c r="A712" s="18"/>
      <c r="B712" s="18"/>
      <c r="C712" s="193"/>
      <c r="D712" s="18"/>
      <c r="E712" s="18"/>
      <c r="F712" s="18"/>
      <c r="G712" s="18"/>
      <c r="H712" s="18"/>
      <c r="I712" s="18"/>
      <c r="J712" s="18"/>
      <c r="K712" s="18"/>
      <c r="L712" s="18"/>
      <c r="M712" s="18"/>
      <c r="N712" s="18"/>
      <c r="O712" s="18"/>
      <c r="P712" s="18"/>
      <c r="Q712" s="1"/>
      <c r="S712" s="18"/>
      <c r="T712" s="18"/>
      <c r="U712" s="18"/>
      <c r="V712" s="18"/>
      <c r="W712" s="18"/>
      <c r="X712" s="18"/>
      <c r="Y712" s="18"/>
      <c r="Z712" s="18"/>
      <c r="AA712" s="18"/>
      <c r="AB712" s="8"/>
    </row>
    <row r="713" spans="1:28" ht="15.75" customHeight="1" x14ac:dyDescent="0.2">
      <c r="A713" s="18"/>
      <c r="B713" s="18"/>
      <c r="C713" s="193"/>
      <c r="D713" s="18"/>
      <c r="E713" s="18"/>
      <c r="F713" s="18"/>
      <c r="G713" s="18"/>
      <c r="H713" s="18"/>
      <c r="I713" s="18"/>
      <c r="J713" s="18"/>
      <c r="K713" s="18"/>
      <c r="L713" s="18"/>
      <c r="M713" s="18"/>
      <c r="N713" s="18"/>
      <c r="O713" s="18"/>
      <c r="P713" s="18"/>
      <c r="Q713" s="1"/>
      <c r="S713" s="18"/>
      <c r="T713" s="18"/>
      <c r="U713" s="18"/>
      <c r="V713" s="18"/>
      <c r="W713" s="18"/>
      <c r="X713" s="18"/>
      <c r="Y713" s="18"/>
      <c r="Z713" s="18"/>
      <c r="AA713" s="18"/>
      <c r="AB713" s="8"/>
    </row>
    <row r="714" spans="1:28" ht="15.75" customHeight="1" x14ac:dyDescent="0.2">
      <c r="A714" s="18"/>
      <c r="B714" s="18"/>
      <c r="C714" s="193"/>
      <c r="D714" s="18"/>
      <c r="E714" s="18"/>
      <c r="F714" s="18"/>
      <c r="G714" s="18"/>
      <c r="H714" s="18"/>
      <c r="I714" s="18"/>
      <c r="J714" s="18"/>
      <c r="K714" s="18"/>
      <c r="L714" s="18"/>
      <c r="M714" s="18"/>
      <c r="N714" s="18"/>
      <c r="O714" s="18"/>
      <c r="P714" s="18"/>
      <c r="Q714" s="1"/>
      <c r="S714" s="18"/>
      <c r="T714" s="18"/>
      <c r="U714" s="18"/>
      <c r="V714" s="18"/>
      <c r="W714" s="18"/>
      <c r="X714" s="18"/>
      <c r="Y714" s="18"/>
      <c r="Z714" s="18"/>
      <c r="AA714" s="18"/>
      <c r="AB714" s="8"/>
    </row>
    <row r="715" spans="1:28" ht="15.75" customHeight="1" x14ac:dyDescent="0.2">
      <c r="A715" s="18"/>
      <c r="B715" s="18"/>
      <c r="C715" s="193"/>
      <c r="D715" s="18"/>
      <c r="E715" s="18"/>
      <c r="F715" s="18"/>
      <c r="G715" s="18"/>
      <c r="H715" s="18"/>
      <c r="I715" s="18"/>
      <c r="J715" s="18"/>
      <c r="K715" s="18"/>
      <c r="L715" s="18"/>
      <c r="M715" s="18"/>
      <c r="N715" s="18"/>
      <c r="O715" s="18"/>
      <c r="P715" s="18"/>
      <c r="Q715" s="1"/>
      <c r="S715" s="18"/>
      <c r="T715" s="18"/>
      <c r="U715" s="18"/>
      <c r="V715" s="18"/>
      <c r="W715" s="18"/>
      <c r="X715" s="18"/>
      <c r="Y715" s="18"/>
      <c r="Z715" s="18"/>
      <c r="AA715" s="18"/>
      <c r="AB715" s="8"/>
    </row>
    <row r="716" spans="1:28" ht="15.75" customHeight="1" x14ac:dyDescent="0.2">
      <c r="A716" s="18"/>
      <c r="B716" s="18"/>
      <c r="C716" s="193"/>
      <c r="D716" s="18"/>
      <c r="E716" s="18"/>
      <c r="F716" s="18"/>
      <c r="G716" s="18"/>
      <c r="H716" s="18"/>
      <c r="I716" s="18"/>
      <c r="J716" s="18"/>
      <c r="K716" s="18"/>
      <c r="L716" s="18"/>
      <c r="M716" s="18"/>
      <c r="N716" s="18"/>
      <c r="O716" s="18"/>
      <c r="P716" s="18"/>
      <c r="Q716" s="1"/>
      <c r="S716" s="18"/>
      <c r="T716" s="18"/>
      <c r="U716" s="18"/>
      <c r="V716" s="18"/>
      <c r="W716" s="18"/>
      <c r="X716" s="18"/>
      <c r="Y716" s="18"/>
      <c r="Z716" s="18"/>
      <c r="AA716" s="18"/>
      <c r="AB716" s="8"/>
    </row>
    <row r="717" spans="1:28" ht="15.75" customHeight="1" x14ac:dyDescent="0.2">
      <c r="A717" s="18"/>
      <c r="B717" s="18"/>
      <c r="C717" s="193"/>
      <c r="D717" s="18"/>
      <c r="E717" s="18"/>
      <c r="F717" s="18"/>
      <c r="G717" s="18"/>
      <c r="H717" s="18"/>
      <c r="I717" s="18"/>
      <c r="J717" s="18"/>
      <c r="K717" s="18"/>
      <c r="L717" s="18"/>
      <c r="M717" s="18"/>
      <c r="N717" s="18"/>
      <c r="O717" s="18"/>
      <c r="P717" s="18"/>
      <c r="Q717" s="1"/>
      <c r="S717" s="18"/>
      <c r="T717" s="18"/>
      <c r="U717" s="18"/>
      <c r="V717" s="18"/>
      <c r="W717" s="18"/>
      <c r="X717" s="18"/>
      <c r="Y717" s="18"/>
      <c r="Z717" s="18"/>
      <c r="AA717" s="18"/>
      <c r="AB717" s="8"/>
    </row>
    <row r="718" spans="1:28" ht="15.75" customHeight="1" x14ac:dyDescent="0.2">
      <c r="A718" s="18"/>
      <c r="B718" s="18"/>
      <c r="C718" s="193"/>
      <c r="D718" s="18"/>
      <c r="E718" s="18"/>
      <c r="F718" s="18"/>
      <c r="G718" s="18"/>
      <c r="H718" s="18"/>
      <c r="I718" s="18"/>
      <c r="J718" s="18"/>
      <c r="K718" s="18"/>
      <c r="L718" s="18"/>
      <c r="M718" s="18"/>
      <c r="N718" s="18"/>
      <c r="O718" s="18"/>
      <c r="P718" s="18"/>
      <c r="Q718" s="1"/>
      <c r="S718" s="18"/>
      <c r="T718" s="18"/>
      <c r="U718" s="18"/>
      <c r="V718" s="18"/>
      <c r="W718" s="18"/>
      <c r="X718" s="18"/>
      <c r="Y718" s="18"/>
      <c r="Z718" s="18"/>
      <c r="AA718" s="18"/>
      <c r="AB718" s="8"/>
    </row>
    <row r="719" spans="1:28" ht="15.75" customHeight="1" x14ac:dyDescent="0.2">
      <c r="A719" s="18"/>
      <c r="B719" s="18"/>
      <c r="C719" s="193"/>
      <c r="D719" s="18"/>
      <c r="E719" s="18"/>
      <c r="F719" s="18"/>
      <c r="G719" s="18"/>
      <c r="H719" s="18"/>
      <c r="I719" s="18"/>
      <c r="J719" s="18"/>
      <c r="K719" s="18"/>
      <c r="L719" s="18"/>
      <c r="M719" s="18"/>
      <c r="N719" s="18"/>
      <c r="O719" s="18"/>
      <c r="P719" s="18"/>
      <c r="Q719" s="1"/>
      <c r="S719" s="18"/>
      <c r="T719" s="18"/>
      <c r="U719" s="18"/>
      <c r="V719" s="18"/>
      <c r="W719" s="18"/>
      <c r="X719" s="18"/>
      <c r="Y719" s="18"/>
      <c r="Z719" s="18"/>
      <c r="AA719" s="18"/>
      <c r="AB719" s="8"/>
    </row>
    <row r="720" spans="1:28" ht="15.75" customHeight="1" x14ac:dyDescent="0.2">
      <c r="A720" s="18"/>
      <c r="B720" s="18"/>
      <c r="C720" s="193"/>
      <c r="D720" s="18"/>
      <c r="E720" s="18"/>
      <c r="F720" s="18"/>
      <c r="G720" s="18"/>
      <c r="H720" s="18"/>
      <c r="I720" s="18"/>
      <c r="J720" s="18"/>
      <c r="K720" s="18"/>
      <c r="L720" s="18"/>
      <c r="M720" s="18"/>
      <c r="N720" s="18"/>
      <c r="O720" s="18"/>
      <c r="P720" s="18"/>
      <c r="Q720" s="1"/>
      <c r="S720" s="18"/>
      <c r="T720" s="18"/>
      <c r="U720" s="18"/>
      <c r="V720" s="18"/>
      <c r="W720" s="18"/>
      <c r="X720" s="18"/>
      <c r="Y720" s="18"/>
      <c r="Z720" s="18"/>
      <c r="AA720" s="18"/>
      <c r="AB720" s="8"/>
    </row>
    <row r="721" spans="1:28" ht="15.75" customHeight="1" x14ac:dyDescent="0.2">
      <c r="A721" s="18"/>
      <c r="B721" s="18"/>
      <c r="C721" s="193"/>
      <c r="D721" s="18"/>
      <c r="E721" s="18"/>
      <c r="F721" s="18"/>
      <c r="G721" s="18"/>
      <c r="H721" s="18"/>
      <c r="I721" s="18"/>
      <c r="J721" s="18"/>
      <c r="K721" s="18"/>
      <c r="L721" s="18"/>
      <c r="M721" s="18"/>
      <c r="N721" s="18"/>
      <c r="O721" s="18"/>
      <c r="P721" s="18"/>
      <c r="Q721" s="1"/>
      <c r="S721" s="18"/>
      <c r="T721" s="18"/>
      <c r="U721" s="18"/>
      <c r="V721" s="18"/>
      <c r="W721" s="18"/>
      <c r="X721" s="18"/>
      <c r="Y721" s="18"/>
      <c r="Z721" s="18"/>
      <c r="AA721" s="18"/>
      <c r="AB721" s="8"/>
    </row>
    <row r="722" spans="1:28" ht="15.75" customHeight="1" x14ac:dyDescent="0.2">
      <c r="A722" s="18"/>
      <c r="B722" s="18"/>
      <c r="C722" s="193"/>
      <c r="D722" s="18"/>
      <c r="E722" s="18"/>
      <c r="F722" s="18"/>
      <c r="G722" s="18"/>
      <c r="H722" s="18"/>
      <c r="I722" s="18"/>
      <c r="J722" s="18"/>
      <c r="K722" s="18"/>
      <c r="L722" s="18"/>
      <c r="M722" s="18"/>
      <c r="N722" s="18"/>
      <c r="O722" s="18"/>
      <c r="P722" s="18"/>
      <c r="Q722" s="1"/>
      <c r="S722" s="18"/>
      <c r="T722" s="18"/>
      <c r="U722" s="18"/>
      <c r="V722" s="18"/>
      <c r="W722" s="18"/>
      <c r="X722" s="18"/>
      <c r="Y722" s="18"/>
      <c r="Z722" s="18"/>
      <c r="AA722" s="18"/>
      <c r="AB722" s="8"/>
    </row>
    <row r="723" spans="1:28" ht="15.75" customHeight="1" x14ac:dyDescent="0.2">
      <c r="A723" s="18"/>
      <c r="B723" s="18"/>
      <c r="C723" s="193"/>
      <c r="D723" s="18"/>
      <c r="E723" s="18"/>
      <c r="F723" s="18"/>
      <c r="G723" s="18"/>
      <c r="H723" s="18"/>
      <c r="I723" s="18"/>
      <c r="J723" s="18"/>
      <c r="K723" s="18"/>
      <c r="L723" s="18"/>
      <c r="M723" s="18"/>
      <c r="N723" s="18"/>
      <c r="O723" s="18"/>
      <c r="P723" s="18"/>
      <c r="Q723" s="1"/>
      <c r="S723" s="18"/>
      <c r="T723" s="18"/>
      <c r="U723" s="18"/>
      <c r="V723" s="18"/>
      <c r="W723" s="18"/>
      <c r="X723" s="18"/>
      <c r="Y723" s="18"/>
      <c r="Z723" s="18"/>
      <c r="AA723" s="18"/>
      <c r="AB723" s="8"/>
    </row>
    <row r="724" spans="1:28" ht="15.75" customHeight="1" x14ac:dyDescent="0.2">
      <c r="A724" s="18"/>
      <c r="B724" s="18"/>
      <c r="C724" s="193"/>
      <c r="D724" s="18"/>
      <c r="E724" s="18"/>
      <c r="F724" s="18"/>
      <c r="G724" s="18"/>
      <c r="H724" s="18"/>
      <c r="I724" s="18"/>
      <c r="J724" s="18"/>
      <c r="K724" s="18"/>
      <c r="L724" s="18"/>
      <c r="M724" s="18"/>
      <c r="N724" s="18"/>
      <c r="O724" s="18"/>
      <c r="P724" s="18"/>
      <c r="Q724" s="1"/>
      <c r="S724" s="18"/>
      <c r="T724" s="18"/>
      <c r="U724" s="18"/>
      <c r="V724" s="18"/>
      <c r="W724" s="18"/>
      <c r="X724" s="18"/>
      <c r="Y724" s="18"/>
      <c r="Z724" s="18"/>
      <c r="AA724" s="18"/>
      <c r="AB724" s="8"/>
    </row>
    <row r="725" spans="1:28" ht="15.75" customHeight="1" x14ac:dyDescent="0.2">
      <c r="A725" s="18"/>
      <c r="B725" s="18"/>
      <c r="C725" s="193"/>
      <c r="D725" s="18"/>
      <c r="E725" s="18"/>
      <c r="F725" s="18"/>
      <c r="G725" s="18"/>
      <c r="H725" s="18"/>
      <c r="I725" s="18"/>
      <c r="J725" s="18"/>
      <c r="K725" s="18"/>
      <c r="L725" s="18"/>
      <c r="M725" s="18"/>
      <c r="N725" s="18"/>
      <c r="O725" s="18"/>
      <c r="P725" s="18"/>
      <c r="Q725" s="1"/>
      <c r="S725" s="18"/>
      <c r="T725" s="18"/>
      <c r="U725" s="18"/>
      <c r="V725" s="18"/>
      <c r="W725" s="18"/>
      <c r="X725" s="18"/>
      <c r="Y725" s="18"/>
      <c r="Z725" s="18"/>
      <c r="AA725" s="18"/>
      <c r="AB725" s="8"/>
    </row>
    <row r="726" spans="1:28" ht="15.75" customHeight="1" x14ac:dyDescent="0.2">
      <c r="A726" s="18"/>
      <c r="B726" s="18"/>
      <c r="C726" s="193"/>
      <c r="D726" s="18"/>
      <c r="E726" s="18"/>
      <c r="F726" s="18"/>
      <c r="G726" s="18"/>
      <c r="H726" s="18"/>
      <c r="I726" s="18"/>
      <c r="J726" s="18"/>
      <c r="K726" s="18"/>
      <c r="L726" s="18"/>
      <c r="M726" s="18"/>
      <c r="N726" s="18"/>
      <c r="O726" s="18"/>
      <c r="P726" s="18"/>
      <c r="Q726" s="1"/>
      <c r="S726" s="18"/>
      <c r="T726" s="18"/>
      <c r="U726" s="18"/>
      <c r="V726" s="18"/>
      <c r="W726" s="18"/>
      <c r="X726" s="18"/>
      <c r="Y726" s="18"/>
      <c r="Z726" s="18"/>
      <c r="AA726" s="18"/>
      <c r="AB726" s="8"/>
    </row>
    <row r="727" spans="1:28" ht="15.75" customHeight="1" x14ac:dyDescent="0.2">
      <c r="A727" s="18"/>
      <c r="B727" s="18"/>
      <c r="C727" s="193"/>
      <c r="D727" s="18"/>
      <c r="E727" s="18"/>
      <c r="F727" s="18"/>
      <c r="G727" s="18"/>
      <c r="H727" s="18"/>
      <c r="I727" s="18"/>
      <c r="J727" s="18"/>
      <c r="K727" s="18"/>
      <c r="L727" s="18"/>
      <c r="M727" s="18"/>
      <c r="N727" s="18"/>
      <c r="O727" s="18"/>
      <c r="P727" s="18"/>
      <c r="Q727" s="1"/>
      <c r="S727" s="18"/>
      <c r="T727" s="18"/>
      <c r="U727" s="18"/>
      <c r="V727" s="18"/>
      <c r="W727" s="18"/>
      <c r="X727" s="18"/>
      <c r="Y727" s="18"/>
      <c r="Z727" s="18"/>
      <c r="AA727" s="18"/>
      <c r="AB727" s="8"/>
    </row>
    <row r="728" spans="1:28" ht="15.75" customHeight="1" x14ac:dyDescent="0.2">
      <c r="A728" s="18"/>
      <c r="B728" s="18"/>
      <c r="C728" s="193"/>
      <c r="D728" s="18"/>
      <c r="E728" s="18"/>
      <c r="F728" s="18"/>
      <c r="G728" s="18"/>
      <c r="H728" s="18"/>
      <c r="I728" s="18"/>
      <c r="J728" s="18"/>
      <c r="K728" s="18"/>
      <c r="L728" s="18"/>
      <c r="M728" s="18"/>
      <c r="N728" s="18"/>
      <c r="O728" s="18"/>
      <c r="P728" s="18"/>
      <c r="Q728" s="1"/>
      <c r="S728" s="18"/>
      <c r="T728" s="18"/>
      <c r="U728" s="18"/>
      <c r="V728" s="18"/>
      <c r="W728" s="18"/>
      <c r="X728" s="18"/>
      <c r="Y728" s="18"/>
      <c r="Z728" s="18"/>
      <c r="AA728" s="18"/>
      <c r="AB728" s="8"/>
    </row>
    <row r="729" spans="1:28" ht="15.75" customHeight="1" x14ac:dyDescent="0.2">
      <c r="A729" s="18"/>
      <c r="B729" s="18"/>
      <c r="C729" s="193"/>
      <c r="D729" s="18"/>
      <c r="E729" s="18"/>
      <c r="F729" s="18"/>
      <c r="G729" s="18"/>
      <c r="H729" s="18"/>
      <c r="I729" s="18"/>
      <c r="J729" s="18"/>
      <c r="K729" s="18"/>
      <c r="L729" s="18"/>
      <c r="M729" s="18"/>
      <c r="N729" s="18"/>
      <c r="O729" s="18"/>
      <c r="P729" s="18"/>
      <c r="Q729" s="1"/>
      <c r="S729" s="18"/>
      <c r="T729" s="18"/>
      <c r="U729" s="18"/>
      <c r="V729" s="18"/>
      <c r="W729" s="18"/>
      <c r="X729" s="18"/>
      <c r="Y729" s="18"/>
      <c r="Z729" s="18"/>
      <c r="AA729" s="18"/>
      <c r="AB729" s="8"/>
    </row>
    <row r="730" spans="1:28" ht="15.75" customHeight="1" x14ac:dyDescent="0.2">
      <c r="A730" s="18"/>
      <c r="B730" s="18"/>
      <c r="C730" s="193"/>
      <c r="D730" s="18"/>
      <c r="E730" s="18"/>
      <c r="F730" s="18"/>
      <c r="G730" s="18"/>
      <c r="H730" s="18"/>
      <c r="I730" s="18"/>
      <c r="J730" s="18"/>
      <c r="K730" s="18"/>
      <c r="L730" s="18"/>
      <c r="M730" s="18"/>
      <c r="N730" s="18"/>
      <c r="O730" s="18"/>
      <c r="P730" s="18"/>
      <c r="Q730" s="1"/>
      <c r="S730" s="18"/>
      <c r="T730" s="18"/>
      <c r="U730" s="18"/>
      <c r="V730" s="18"/>
      <c r="W730" s="18"/>
      <c r="X730" s="18"/>
      <c r="Y730" s="18"/>
      <c r="Z730" s="18"/>
      <c r="AA730" s="18"/>
      <c r="AB730" s="8"/>
    </row>
    <row r="731" spans="1:28" ht="15.75" customHeight="1" x14ac:dyDescent="0.2">
      <c r="A731" s="18"/>
      <c r="B731" s="18"/>
      <c r="C731" s="193"/>
      <c r="D731" s="18"/>
      <c r="E731" s="18"/>
      <c r="F731" s="18"/>
      <c r="G731" s="18"/>
      <c r="H731" s="18"/>
      <c r="I731" s="18"/>
      <c r="J731" s="18"/>
      <c r="K731" s="18"/>
      <c r="L731" s="18"/>
      <c r="M731" s="18"/>
      <c r="N731" s="18"/>
      <c r="O731" s="18"/>
      <c r="P731" s="18"/>
      <c r="Q731" s="1"/>
      <c r="S731" s="18"/>
      <c r="T731" s="18"/>
      <c r="U731" s="18"/>
      <c r="V731" s="18"/>
      <c r="W731" s="18"/>
      <c r="X731" s="18"/>
      <c r="Y731" s="18"/>
      <c r="Z731" s="18"/>
      <c r="AA731" s="18"/>
      <c r="AB731" s="8"/>
    </row>
    <row r="732" spans="1:28" ht="15.75" customHeight="1" x14ac:dyDescent="0.2">
      <c r="A732" s="18"/>
      <c r="B732" s="18"/>
      <c r="C732" s="193"/>
      <c r="D732" s="18"/>
      <c r="E732" s="18"/>
      <c r="F732" s="18"/>
      <c r="G732" s="18"/>
      <c r="H732" s="18"/>
      <c r="I732" s="18"/>
      <c r="J732" s="18"/>
      <c r="K732" s="18"/>
      <c r="L732" s="18"/>
      <c r="M732" s="18"/>
      <c r="N732" s="18"/>
      <c r="O732" s="18"/>
      <c r="P732" s="18"/>
      <c r="Q732" s="1"/>
      <c r="S732" s="18"/>
      <c r="T732" s="18"/>
      <c r="U732" s="18"/>
      <c r="V732" s="18"/>
      <c r="W732" s="18"/>
      <c r="X732" s="18"/>
      <c r="Y732" s="18"/>
      <c r="Z732" s="18"/>
      <c r="AA732" s="18"/>
      <c r="AB732" s="8"/>
    </row>
    <row r="733" spans="1:28" ht="15.75" customHeight="1" x14ac:dyDescent="0.2">
      <c r="A733" s="18"/>
      <c r="B733" s="18"/>
      <c r="C733" s="193"/>
      <c r="D733" s="18"/>
      <c r="E733" s="18"/>
      <c r="F733" s="18"/>
      <c r="G733" s="18"/>
      <c r="H733" s="18"/>
      <c r="I733" s="18"/>
      <c r="J733" s="18"/>
      <c r="K733" s="18"/>
      <c r="L733" s="18"/>
      <c r="M733" s="18"/>
      <c r="N733" s="18"/>
      <c r="O733" s="18"/>
      <c r="P733" s="18"/>
      <c r="Q733" s="1"/>
      <c r="S733" s="18"/>
      <c r="T733" s="18"/>
      <c r="U733" s="18"/>
      <c r="V733" s="18"/>
      <c r="W733" s="18"/>
      <c r="X733" s="18"/>
      <c r="Y733" s="18"/>
      <c r="Z733" s="18"/>
      <c r="AA733" s="18"/>
      <c r="AB733" s="8"/>
    </row>
    <row r="734" spans="1:28" ht="15.75" customHeight="1" x14ac:dyDescent="0.2">
      <c r="A734" s="18"/>
      <c r="B734" s="18"/>
      <c r="C734" s="193"/>
      <c r="D734" s="18"/>
      <c r="E734" s="18"/>
      <c r="F734" s="18"/>
      <c r="G734" s="18"/>
      <c r="H734" s="18"/>
      <c r="I734" s="18"/>
      <c r="J734" s="18"/>
      <c r="K734" s="18"/>
      <c r="L734" s="18"/>
      <c r="M734" s="18"/>
      <c r="N734" s="18"/>
      <c r="O734" s="18"/>
      <c r="P734" s="18"/>
      <c r="Q734" s="1"/>
      <c r="S734" s="18"/>
      <c r="T734" s="18"/>
      <c r="U734" s="18"/>
      <c r="V734" s="18"/>
      <c r="W734" s="18"/>
      <c r="X734" s="18"/>
      <c r="Y734" s="18"/>
      <c r="Z734" s="18"/>
      <c r="AA734" s="18"/>
      <c r="AB734" s="8"/>
    </row>
    <row r="735" spans="1:28" ht="15.75" customHeight="1" x14ac:dyDescent="0.2">
      <c r="A735" s="18"/>
      <c r="B735" s="18"/>
      <c r="C735" s="193"/>
      <c r="D735" s="18"/>
      <c r="E735" s="18"/>
      <c r="F735" s="18"/>
      <c r="G735" s="18"/>
      <c r="H735" s="18"/>
      <c r="I735" s="18"/>
      <c r="J735" s="18"/>
      <c r="K735" s="18"/>
      <c r="L735" s="18"/>
      <c r="M735" s="18"/>
      <c r="N735" s="18"/>
      <c r="O735" s="18"/>
      <c r="P735" s="18"/>
      <c r="Q735" s="1"/>
      <c r="S735" s="18"/>
      <c r="T735" s="18"/>
      <c r="U735" s="18"/>
      <c r="V735" s="18"/>
      <c r="W735" s="18"/>
      <c r="X735" s="18"/>
      <c r="Y735" s="18"/>
      <c r="Z735" s="18"/>
      <c r="AA735" s="18"/>
      <c r="AB735" s="8"/>
    </row>
    <row r="736" spans="1:28" ht="15.75" customHeight="1" x14ac:dyDescent="0.2">
      <c r="A736" s="18"/>
      <c r="B736" s="18"/>
      <c r="C736" s="193"/>
      <c r="D736" s="18"/>
      <c r="E736" s="18"/>
      <c r="F736" s="18"/>
      <c r="G736" s="18"/>
      <c r="H736" s="18"/>
      <c r="I736" s="18"/>
      <c r="J736" s="18"/>
      <c r="K736" s="18"/>
      <c r="L736" s="18"/>
      <c r="M736" s="18"/>
      <c r="N736" s="18"/>
      <c r="O736" s="18"/>
      <c r="P736" s="18"/>
      <c r="Q736" s="1"/>
      <c r="S736" s="18"/>
      <c r="T736" s="18"/>
      <c r="U736" s="18"/>
      <c r="V736" s="18"/>
      <c r="W736" s="18"/>
      <c r="X736" s="18"/>
      <c r="Y736" s="18"/>
      <c r="Z736" s="18"/>
      <c r="AA736" s="18"/>
      <c r="AB736" s="8"/>
    </row>
    <row r="737" spans="1:28" ht="15.75" customHeight="1" x14ac:dyDescent="0.2">
      <c r="A737" s="18"/>
      <c r="B737" s="18"/>
      <c r="C737" s="193"/>
      <c r="D737" s="18"/>
      <c r="E737" s="18"/>
      <c r="F737" s="18"/>
      <c r="G737" s="18"/>
      <c r="H737" s="18"/>
      <c r="I737" s="18"/>
      <c r="J737" s="18"/>
      <c r="K737" s="18"/>
      <c r="L737" s="18"/>
      <c r="M737" s="18"/>
      <c r="N737" s="18"/>
      <c r="O737" s="18"/>
      <c r="P737" s="18"/>
      <c r="Q737" s="1"/>
      <c r="S737" s="18"/>
      <c r="T737" s="18"/>
      <c r="U737" s="18"/>
      <c r="V737" s="18"/>
      <c r="W737" s="18"/>
      <c r="X737" s="18"/>
      <c r="Y737" s="18"/>
      <c r="Z737" s="18"/>
      <c r="AA737" s="18"/>
      <c r="AB737" s="8"/>
    </row>
    <row r="738" spans="1:28" ht="15.75" customHeight="1" x14ac:dyDescent="0.2">
      <c r="A738" s="18"/>
      <c r="B738" s="18"/>
      <c r="C738" s="193"/>
      <c r="D738" s="18"/>
      <c r="E738" s="18"/>
      <c r="F738" s="18"/>
      <c r="G738" s="18"/>
      <c r="H738" s="18"/>
      <c r="I738" s="18"/>
      <c r="J738" s="18"/>
      <c r="K738" s="18"/>
      <c r="L738" s="18"/>
      <c r="M738" s="18"/>
      <c r="N738" s="18"/>
      <c r="O738" s="18"/>
      <c r="P738" s="18"/>
      <c r="Q738" s="1"/>
      <c r="S738" s="18"/>
      <c r="T738" s="18"/>
      <c r="U738" s="18"/>
      <c r="V738" s="18"/>
      <c r="W738" s="18"/>
      <c r="X738" s="18"/>
      <c r="Y738" s="18"/>
      <c r="Z738" s="18"/>
      <c r="AA738" s="18"/>
      <c r="AB738" s="8"/>
    </row>
    <row r="739" spans="1:28" ht="15.75" customHeight="1" x14ac:dyDescent="0.2">
      <c r="A739" s="18"/>
      <c r="B739" s="18"/>
      <c r="C739" s="193"/>
      <c r="D739" s="18"/>
      <c r="E739" s="18"/>
      <c r="F739" s="18"/>
      <c r="G739" s="18"/>
      <c r="H739" s="18"/>
      <c r="I739" s="18"/>
      <c r="J739" s="18"/>
      <c r="K739" s="18"/>
      <c r="L739" s="18"/>
      <c r="M739" s="18"/>
      <c r="N739" s="18"/>
      <c r="O739" s="18"/>
      <c r="P739" s="18"/>
      <c r="Q739" s="1"/>
      <c r="S739" s="18"/>
      <c r="T739" s="18"/>
      <c r="U739" s="18"/>
      <c r="V739" s="18"/>
      <c r="W739" s="18"/>
      <c r="X739" s="18"/>
      <c r="Y739" s="18"/>
      <c r="Z739" s="18"/>
      <c r="AA739" s="18"/>
      <c r="AB739" s="8"/>
    </row>
    <row r="740" spans="1:28" ht="15.75" customHeight="1" x14ac:dyDescent="0.2">
      <c r="A740" s="18"/>
      <c r="B740" s="18"/>
      <c r="C740" s="193"/>
      <c r="D740" s="18"/>
      <c r="E740" s="18"/>
      <c r="F740" s="18"/>
      <c r="G740" s="18"/>
      <c r="H740" s="18"/>
      <c r="I740" s="18"/>
      <c r="J740" s="18"/>
      <c r="K740" s="18"/>
      <c r="L740" s="18"/>
      <c r="M740" s="18"/>
      <c r="N740" s="18"/>
      <c r="O740" s="18"/>
      <c r="P740" s="18"/>
      <c r="Q740" s="1"/>
      <c r="S740" s="18"/>
      <c r="T740" s="18"/>
      <c r="U740" s="18"/>
      <c r="V740" s="18"/>
      <c r="W740" s="18"/>
      <c r="X740" s="18"/>
      <c r="Y740" s="18"/>
      <c r="Z740" s="18"/>
      <c r="AA740" s="18"/>
      <c r="AB740" s="8"/>
    </row>
    <row r="741" spans="1:28" ht="15.75" customHeight="1" x14ac:dyDescent="0.2">
      <c r="A741" s="18"/>
      <c r="B741" s="18"/>
      <c r="C741" s="193"/>
      <c r="D741" s="18"/>
      <c r="E741" s="18"/>
      <c r="F741" s="18"/>
      <c r="G741" s="18"/>
      <c r="H741" s="18"/>
      <c r="I741" s="18"/>
      <c r="J741" s="18"/>
      <c r="K741" s="18"/>
      <c r="L741" s="18"/>
      <c r="M741" s="18"/>
      <c r="N741" s="18"/>
      <c r="O741" s="18"/>
      <c r="P741" s="18"/>
      <c r="Q741" s="1"/>
      <c r="S741" s="18"/>
      <c r="T741" s="18"/>
      <c r="U741" s="18"/>
      <c r="V741" s="18"/>
      <c r="W741" s="18"/>
      <c r="X741" s="18"/>
      <c r="Y741" s="18"/>
      <c r="Z741" s="18"/>
      <c r="AA741" s="18"/>
      <c r="AB741" s="8"/>
    </row>
    <row r="742" spans="1:28" ht="15.75" customHeight="1" x14ac:dyDescent="0.2">
      <c r="A742" s="18"/>
      <c r="B742" s="18"/>
      <c r="C742" s="193"/>
      <c r="D742" s="18"/>
      <c r="E742" s="18"/>
      <c r="F742" s="18"/>
      <c r="G742" s="18"/>
      <c r="H742" s="18"/>
      <c r="I742" s="18"/>
      <c r="J742" s="18"/>
      <c r="K742" s="18"/>
      <c r="L742" s="18"/>
      <c r="M742" s="18"/>
      <c r="N742" s="18"/>
      <c r="O742" s="18"/>
      <c r="P742" s="18"/>
      <c r="Q742" s="1"/>
      <c r="S742" s="18"/>
      <c r="T742" s="18"/>
      <c r="U742" s="18"/>
      <c r="V742" s="18"/>
      <c r="W742" s="18"/>
      <c r="X742" s="18"/>
      <c r="Y742" s="18"/>
      <c r="Z742" s="18"/>
      <c r="AA742" s="18"/>
      <c r="AB742" s="8"/>
    </row>
    <row r="743" spans="1:28" ht="15.75" customHeight="1" x14ac:dyDescent="0.2">
      <c r="A743" s="18"/>
      <c r="B743" s="18"/>
      <c r="C743" s="193"/>
      <c r="D743" s="18"/>
      <c r="E743" s="18"/>
      <c r="F743" s="18"/>
      <c r="G743" s="18"/>
      <c r="H743" s="18"/>
      <c r="I743" s="18"/>
      <c r="J743" s="18"/>
      <c r="K743" s="18"/>
      <c r="L743" s="18"/>
      <c r="M743" s="18"/>
      <c r="N743" s="18"/>
      <c r="O743" s="18"/>
      <c r="P743" s="18"/>
      <c r="Q743" s="1"/>
      <c r="S743" s="18"/>
      <c r="T743" s="18"/>
      <c r="U743" s="18"/>
      <c r="V743" s="18"/>
      <c r="W743" s="18"/>
      <c r="X743" s="18"/>
      <c r="Y743" s="18"/>
      <c r="Z743" s="18"/>
      <c r="AA743" s="18"/>
      <c r="AB743" s="8"/>
    </row>
    <row r="744" spans="1:28" ht="15.75" customHeight="1" x14ac:dyDescent="0.2">
      <c r="A744" s="18"/>
      <c r="B744" s="18"/>
      <c r="C744" s="193"/>
      <c r="D744" s="18"/>
      <c r="E744" s="18"/>
      <c r="F744" s="18"/>
      <c r="G744" s="18"/>
      <c r="H744" s="18"/>
      <c r="I744" s="18"/>
      <c r="J744" s="18"/>
      <c r="K744" s="18"/>
      <c r="L744" s="18"/>
      <c r="M744" s="18"/>
      <c r="N744" s="18"/>
      <c r="O744" s="18"/>
      <c r="P744" s="18"/>
      <c r="Q744" s="1"/>
      <c r="S744" s="18"/>
      <c r="T744" s="18"/>
      <c r="U744" s="18"/>
      <c r="V744" s="18"/>
      <c r="W744" s="18"/>
      <c r="X744" s="18"/>
      <c r="Y744" s="18"/>
      <c r="Z744" s="18"/>
      <c r="AA744" s="18"/>
      <c r="AB744" s="8"/>
    </row>
    <row r="745" spans="1:28" ht="15.75" customHeight="1" x14ac:dyDescent="0.2">
      <c r="A745" s="18"/>
      <c r="B745" s="18"/>
      <c r="C745" s="193"/>
      <c r="D745" s="18"/>
      <c r="E745" s="18"/>
      <c r="F745" s="18"/>
      <c r="G745" s="18"/>
      <c r="H745" s="18"/>
      <c r="I745" s="18"/>
      <c r="J745" s="18"/>
      <c r="K745" s="18"/>
      <c r="L745" s="18"/>
      <c r="M745" s="18"/>
      <c r="N745" s="18"/>
      <c r="O745" s="18"/>
      <c r="P745" s="18"/>
      <c r="Q745" s="1"/>
      <c r="S745" s="18"/>
      <c r="T745" s="18"/>
      <c r="U745" s="18"/>
      <c r="V745" s="18"/>
      <c r="W745" s="18"/>
      <c r="X745" s="18"/>
      <c r="Y745" s="18"/>
      <c r="Z745" s="18"/>
      <c r="AA745" s="18"/>
      <c r="AB745" s="8"/>
    </row>
    <row r="746" spans="1:28" ht="15.75" customHeight="1" x14ac:dyDescent="0.2">
      <c r="A746" s="18"/>
      <c r="B746" s="18"/>
      <c r="C746" s="193"/>
      <c r="D746" s="18"/>
      <c r="E746" s="18"/>
      <c r="F746" s="18"/>
      <c r="G746" s="18"/>
      <c r="H746" s="18"/>
      <c r="I746" s="18"/>
      <c r="J746" s="18"/>
      <c r="K746" s="18"/>
      <c r="L746" s="18"/>
      <c r="M746" s="18"/>
      <c r="N746" s="18"/>
      <c r="O746" s="18"/>
      <c r="P746" s="18"/>
      <c r="Q746" s="1"/>
      <c r="S746" s="18"/>
      <c r="T746" s="18"/>
      <c r="U746" s="18"/>
      <c r="V746" s="18"/>
      <c r="W746" s="18"/>
      <c r="X746" s="18"/>
      <c r="Y746" s="18"/>
      <c r="Z746" s="18"/>
      <c r="AA746" s="18"/>
      <c r="AB746" s="8"/>
    </row>
    <row r="747" spans="1:28" ht="15.75" customHeight="1" x14ac:dyDescent="0.2">
      <c r="A747" s="18"/>
      <c r="B747" s="18"/>
      <c r="C747" s="193"/>
      <c r="D747" s="18"/>
      <c r="E747" s="18"/>
      <c r="F747" s="18"/>
      <c r="G747" s="18"/>
      <c r="H747" s="18"/>
      <c r="I747" s="18"/>
      <c r="J747" s="18"/>
      <c r="K747" s="18"/>
      <c r="L747" s="18"/>
      <c r="M747" s="18"/>
      <c r="N747" s="18"/>
      <c r="O747" s="18"/>
      <c r="P747" s="18"/>
      <c r="Q747" s="1"/>
      <c r="S747" s="18"/>
      <c r="T747" s="18"/>
      <c r="U747" s="18"/>
      <c r="V747" s="18"/>
      <c r="W747" s="18"/>
      <c r="X747" s="18"/>
      <c r="Y747" s="18"/>
      <c r="Z747" s="18"/>
      <c r="AA747" s="18"/>
      <c r="AB747" s="8"/>
    </row>
    <row r="748" spans="1:28" ht="15.75" customHeight="1" x14ac:dyDescent="0.2">
      <c r="A748" s="18"/>
      <c r="B748" s="18"/>
      <c r="C748" s="193"/>
      <c r="D748" s="18"/>
      <c r="E748" s="18"/>
      <c r="F748" s="18"/>
      <c r="G748" s="18"/>
      <c r="H748" s="18"/>
      <c r="I748" s="18"/>
      <c r="J748" s="18"/>
      <c r="K748" s="18"/>
      <c r="L748" s="18"/>
      <c r="M748" s="18"/>
      <c r="N748" s="18"/>
      <c r="O748" s="18"/>
      <c r="P748" s="18"/>
      <c r="Q748" s="1"/>
      <c r="S748" s="18"/>
      <c r="T748" s="18"/>
      <c r="U748" s="18"/>
      <c r="V748" s="18"/>
      <c r="W748" s="18"/>
      <c r="X748" s="18"/>
      <c r="Y748" s="18"/>
      <c r="Z748" s="18"/>
      <c r="AA748" s="18"/>
      <c r="AB748" s="8"/>
    </row>
    <row r="749" spans="1:28" ht="15.75" customHeight="1" x14ac:dyDescent="0.2">
      <c r="A749" s="18"/>
      <c r="B749" s="18"/>
      <c r="C749" s="193"/>
      <c r="D749" s="18"/>
      <c r="E749" s="18"/>
      <c r="F749" s="18"/>
      <c r="G749" s="18"/>
      <c r="H749" s="18"/>
      <c r="I749" s="18"/>
      <c r="J749" s="18"/>
      <c r="K749" s="18"/>
      <c r="L749" s="18"/>
      <c r="M749" s="18"/>
      <c r="N749" s="18"/>
      <c r="O749" s="18"/>
      <c r="P749" s="18"/>
      <c r="Q749" s="1"/>
      <c r="S749" s="18"/>
      <c r="T749" s="18"/>
      <c r="U749" s="18"/>
      <c r="V749" s="18"/>
      <c r="W749" s="18"/>
      <c r="X749" s="18"/>
      <c r="Y749" s="18"/>
      <c r="Z749" s="18"/>
      <c r="AA749" s="18"/>
      <c r="AB749" s="8"/>
    </row>
    <row r="750" spans="1:28" ht="15.75" customHeight="1" x14ac:dyDescent="0.2">
      <c r="A750" s="18"/>
      <c r="B750" s="18"/>
      <c r="C750" s="193"/>
      <c r="D750" s="18"/>
      <c r="E750" s="18"/>
      <c r="F750" s="18"/>
      <c r="G750" s="18"/>
      <c r="H750" s="18"/>
      <c r="I750" s="18"/>
      <c r="J750" s="18"/>
      <c r="K750" s="18"/>
      <c r="L750" s="18"/>
      <c r="M750" s="18"/>
      <c r="N750" s="18"/>
      <c r="O750" s="18"/>
      <c r="P750" s="18"/>
      <c r="Q750" s="1"/>
      <c r="S750" s="18"/>
      <c r="T750" s="18"/>
      <c r="U750" s="18"/>
      <c r="V750" s="18"/>
      <c r="W750" s="18"/>
      <c r="X750" s="18"/>
      <c r="Y750" s="18"/>
      <c r="Z750" s="18"/>
      <c r="AA750" s="18"/>
      <c r="AB750" s="8"/>
    </row>
    <row r="751" spans="1:28" ht="15.75" customHeight="1" x14ac:dyDescent="0.2">
      <c r="A751" s="18"/>
      <c r="B751" s="18"/>
      <c r="C751" s="193"/>
      <c r="D751" s="18"/>
      <c r="E751" s="18"/>
      <c r="F751" s="18"/>
      <c r="G751" s="18"/>
      <c r="H751" s="18"/>
      <c r="I751" s="18"/>
      <c r="J751" s="18"/>
      <c r="K751" s="18"/>
      <c r="L751" s="18"/>
      <c r="M751" s="18"/>
      <c r="N751" s="18"/>
      <c r="O751" s="18"/>
      <c r="P751" s="18"/>
      <c r="Q751" s="1"/>
      <c r="S751" s="18"/>
      <c r="T751" s="18"/>
      <c r="U751" s="18"/>
      <c r="V751" s="18"/>
      <c r="W751" s="18"/>
      <c r="X751" s="18"/>
      <c r="Y751" s="18"/>
      <c r="Z751" s="18"/>
      <c r="AA751" s="18"/>
      <c r="AB751" s="8"/>
    </row>
    <row r="752" spans="1:28" ht="15.75" customHeight="1" x14ac:dyDescent="0.2">
      <c r="A752" s="18"/>
      <c r="B752" s="18"/>
      <c r="C752" s="193"/>
      <c r="D752" s="18"/>
      <c r="E752" s="18"/>
      <c r="F752" s="18"/>
      <c r="G752" s="18"/>
      <c r="H752" s="18"/>
      <c r="I752" s="18"/>
      <c r="J752" s="18"/>
      <c r="K752" s="18"/>
      <c r="L752" s="18"/>
      <c r="M752" s="18"/>
      <c r="N752" s="18"/>
      <c r="O752" s="18"/>
      <c r="P752" s="18"/>
      <c r="Q752" s="1"/>
      <c r="S752" s="18"/>
      <c r="T752" s="18"/>
      <c r="U752" s="18"/>
      <c r="V752" s="18"/>
      <c r="W752" s="18"/>
      <c r="X752" s="18"/>
      <c r="Y752" s="18"/>
      <c r="Z752" s="18"/>
      <c r="AA752" s="18"/>
      <c r="AB752" s="8"/>
    </row>
    <row r="753" spans="1:28" ht="15.75" customHeight="1" x14ac:dyDescent="0.2">
      <c r="A753" s="18"/>
      <c r="B753" s="18"/>
      <c r="C753" s="193"/>
      <c r="D753" s="18"/>
      <c r="E753" s="18"/>
      <c r="F753" s="18"/>
      <c r="G753" s="18"/>
      <c r="H753" s="18"/>
      <c r="I753" s="18"/>
      <c r="J753" s="18"/>
      <c r="K753" s="18"/>
      <c r="L753" s="18"/>
      <c r="M753" s="18"/>
      <c r="N753" s="18"/>
      <c r="O753" s="18"/>
      <c r="P753" s="18"/>
      <c r="Q753" s="1"/>
      <c r="S753" s="18"/>
      <c r="T753" s="18"/>
      <c r="U753" s="18"/>
      <c r="V753" s="18"/>
      <c r="W753" s="18"/>
      <c r="X753" s="18"/>
      <c r="Y753" s="18"/>
      <c r="Z753" s="18"/>
      <c r="AA753" s="18"/>
      <c r="AB753" s="8"/>
    </row>
    <row r="754" spans="1:28" ht="15.75" customHeight="1" x14ac:dyDescent="0.2">
      <c r="A754" s="18"/>
      <c r="B754" s="18"/>
      <c r="C754" s="193"/>
      <c r="D754" s="18"/>
      <c r="E754" s="18"/>
      <c r="F754" s="18"/>
      <c r="G754" s="18"/>
      <c r="H754" s="18"/>
      <c r="I754" s="18"/>
      <c r="J754" s="18"/>
      <c r="K754" s="18"/>
      <c r="L754" s="18"/>
      <c r="M754" s="18"/>
      <c r="N754" s="18"/>
      <c r="O754" s="18"/>
      <c r="P754" s="18"/>
      <c r="Q754" s="1"/>
      <c r="S754" s="18"/>
      <c r="T754" s="18"/>
      <c r="U754" s="18"/>
      <c r="V754" s="18"/>
      <c r="W754" s="18"/>
      <c r="X754" s="18"/>
      <c r="Y754" s="18"/>
      <c r="Z754" s="18"/>
      <c r="AA754" s="18"/>
      <c r="AB754" s="8"/>
    </row>
    <row r="755" spans="1:28" ht="15.75" customHeight="1" x14ac:dyDescent="0.2">
      <c r="A755" s="18"/>
      <c r="B755" s="18"/>
      <c r="C755" s="193"/>
      <c r="D755" s="18"/>
      <c r="E755" s="18"/>
      <c r="F755" s="18"/>
      <c r="G755" s="18"/>
      <c r="H755" s="18"/>
      <c r="I755" s="18"/>
      <c r="J755" s="18"/>
      <c r="K755" s="18"/>
      <c r="L755" s="18"/>
      <c r="M755" s="18"/>
      <c r="N755" s="18"/>
      <c r="O755" s="18"/>
      <c r="P755" s="18"/>
      <c r="Q755" s="1"/>
      <c r="S755" s="18"/>
      <c r="T755" s="18"/>
      <c r="U755" s="18"/>
      <c r="V755" s="18"/>
      <c r="W755" s="18"/>
      <c r="X755" s="18"/>
      <c r="Y755" s="18"/>
      <c r="Z755" s="18"/>
      <c r="AA755" s="18"/>
      <c r="AB755" s="8"/>
    </row>
    <row r="756" spans="1:28" ht="15.75" customHeight="1" x14ac:dyDescent="0.2">
      <c r="A756" s="18"/>
      <c r="B756" s="18"/>
      <c r="C756" s="193"/>
      <c r="D756" s="18"/>
      <c r="E756" s="18"/>
      <c r="F756" s="18"/>
      <c r="G756" s="18"/>
      <c r="H756" s="18"/>
      <c r="I756" s="18"/>
      <c r="J756" s="18"/>
      <c r="K756" s="18"/>
      <c r="L756" s="18"/>
      <c r="M756" s="18"/>
      <c r="N756" s="18"/>
      <c r="O756" s="18"/>
      <c r="P756" s="18"/>
      <c r="Q756" s="1"/>
      <c r="S756" s="18"/>
      <c r="T756" s="18"/>
      <c r="U756" s="18"/>
      <c r="V756" s="18"/>
      <c r="W756" s="18"/>
      <c r="X756" s="18"/>
      <c r="Y756" s="18"/>
      <c r="Z756" s="18"/>
      <c r="AA756" s="18"/>
      <c r="AB756" s="8"/>
    </row>
    <row r="757" spans="1:28" ht="15.75" customHeight="1" x14ac:dyDescent="0.2">
      <c r="A757" s="18"/>
      <c r="B757" s="18"/>
      <c r="C757" s="193"/>
      <c r="D757" s="18"/>
      <c r="E757" s="18"/>
      <c r="F757" s="18"/>
      <c r="G757" s="18"/>
      <c r="H757" s="18"/>
      <c r="I757" s="18"/>
      <c r="J757" s="18"/>
      <c r="K757" s="18"/>
      <c r="L757" s="18"/>
      <c r="M757" s="18"/>
      <c r="N757" s="18"/>
      <c r="O757" s="18"/>
      <c r="P757" s="18"/>
      <c r="Q757" s="1"/>
      <c r="S757" s="18"/>
      <c r="T757" s="18"/>
      <c r="U757" s="18"/>
      <c r="V757" s="18"/>
      <c r="W757" s="18"/>
      <c r="X757" s="18"/>
      <c r="Y757" s="18"/>
      <c r="Z757" s="18"/>
      <c r="AA757" s="18"/>
      <c r="AB757" s="8"/>
    </row>
    <row r="758" spans="1:28" ht="15.75" customHeight="1" x14ac:dyDescent="0.2">
      <c r="A758" s="18"/>
      <c r="B758" s="18"/>
      <c r="C758" s="193"/>
      <c r="D758" s="18"/>
      <c r="E758" s="18"/>
      <c r="F758" s="18"/>
      <c r="G758" s="18"/>
      <c r="H758" s="18"/>
      <c r="I758" s="18"/>
      <c r="J758" s="18"/>
      <c r="K758" s="18"/>
      <c r="L758" s="18"/>
      <c r="M758" s="18"/>
      <c r="N758" s="18"/>
      <c r="O758" s="18"/>
      <c r="P758" s="18"/>
      <c r="Q758" s="1"/>
      <c r="S758" s="18"/>
      <c r="T758" s="18"/>
      <c r="U758" s="18"/>
      <c r="V758" s="18"/>
      <c r="W758" s="18"/>
      <c r="X758" s="18"/>
      <c r="Y758" s="18"/>
      <c r="Z758" s="18"/>
      <c r="AA758" s="18"/>
      <c r="AB758" s="8"/>
    </row>
    <row r="759" spans="1:28" ht="15.75" customHeight="1" x14ac:dyDescent="0.2">
      <c r="A759" s="18"/>
      <c r="B759" s="18"/>
      <c r="C759" s="193"/>
      <c r="D759" s="18"/>
      <c r="E759" s="18"/>
      <c r="F759" s="18"/>
      <c r="G759" s="18"/>
      <c r="H759" s="18"/>
      <c r="I759" s="18"/>
      <c r="J759" s="18"/>
      <c r="K759" s="18"/>
      <c r="L759" s="18"/>
      <c r="M759" s="18"/>
      <c r="N759" s="18"/>
      <c r="O759" s="18"/>
      <c r="P759" s="18"/>
      <c r="Q759" s="1"/>
      <c r="S759" s="18"/>
      <c r="T759" s="18"/>
      <c r="U759" s="18"/>
      <c r="V759" s="18"/>
      <c r="W759" s="18"/>
      <c r="X759" s="18"/>
      <c r="Y759" s="18"/>
      <c r="Z759" s="18"/>
      <c r="AA759" s="18"/>
      <c r="AB759" s="8"/>
    </row>
    <row r="760" spans="1:28" ht="15.75" customHeight="1" x14ac:dyDescent="0.2">
      <c r="A760" s="18"/>
      <c r="B760" s="18"/>
      <c r="C760" s="193"/>
      <c r="D760" s="18"/>
      <c r="E760" s="18"/>
      <c r="F760" s="18"/>
      <c r="G760" s="18"/>
      <c r="H760" s="18"/>
      <c r="I760" s="18"/>
      <c r="J760" s="18"/>
      <c r="K760" s="18"/>
      <c r="L760" s="18"/>
      <c r="M760" s="18"/>
      <c r="N760" s="18"/>
      <c r="O760" s="18"/>
      <c r="P760" s="18"/>
      <c r="Q760" s="1"/>
      <c r="S760" s="18"/>
      <c r="T760" s="18"/>
      <c r="U760" s="18"/>
      <c r="V760" s="18"/>
      <c r="W760" s="18"/>
      <c r="X760" s="18"/>
      <c r="Y760" s="18"/>
      <c r="Z760" s="18"/>
      <c r="AA760" s="18"/>
      <c r="AB760" s="8"/>
    </row>
    <row r="761" spans="1:28" ht="15.75" customHeight="1" x14ac:dyDescent="0.2">
      <c r="A761" s="18"/>
      <c r="B761" s="18"/>
      <c r="C761" s="193"/>
      <c r="D761" s="18"/>
      <c r="E761" s="18"/>
      <c r="F761" s="18"/>
      <c r="G761" s="18"/>
      <c r="H761" s="18"/>
      <c r="I761" s="18"/>
      <c r="J761" s="18"/>
      <c r="K761" s="18"/>
      <c r="L761" s="18"/>
      <c r="M761" s="18"/>
      <c r="N761" s="18"/>
      <c r="O761" s="18"/>
      <c r="P761" s="18"/>
      <c r="Q761" s="1"/>
      <c r="S761" s="18"/>
      <c r="T761" s="18"/>
      <c r="U761" s="18"/>
      <c r="V761" s="18"/>
      <c r="W761" s="18"/>
      <c r="X761" s="18"/>
      <c r="Y761" s="18"/>
      <c r="Z761" s="18"/>
      <c r="AA761" s="18"/>
      <c r="AB761" s="8"/>
    </row>
    <row r="762" spans="1:28" ht="15.75" customHeight="1" x14ac:dyDescent="0.2">
      <c r="A762" s="18"/>
      <c r="B762" s="18"/>
      <c r="C762" s="193"/>
      <c r="D762" s="18"/>
      <c r="E762" s="18"/>
      <c r="F762" s="18"/>
      <c r="G762" s="18"/>
      <c r="H762" s="18"/>
      <c r="I762" s="18"/>
      <c r="J762" s="18"/>
      <c r="K762" s="18"/>
      <c r="L762" s="18"/>
      <c r="M762" s="18"/>
      <c r="N762" s="18"/>
      <c r="O762" s="18"/>
      <c r="P762" s="18"/>
      <c r="Q762" s="1"/>
      <c r="S762" s="18"/>
      <c r="T762" s="18"/>
      <c r="U762" s="18"/>
      <c r="V762" s="18"/>
      <c r="W762" s="18"/>
      <c r="X762" s="18"/>
      <c r="Y762" s="18"/>
      <c r="Z762" s="18"/>
      <c r="AA762" s="18"/>
      <c r="AB762" s="8"/>
    </row>
    <row r="763" spans="1:28" ht="15.75" customHeight="1" x14ac:dyDescent="0.2">
      <c r="A763" s="18"/>
      <c r="B763" s="18"/>
      <c r="C763" s="193"/>
      <c r="D763" s="18"/>
      <c r="E763" s="18"/>
      <c r="F763" s="18"/>
      <c r="G763" s="18"/>
      <c r="H763" s="18"/>
      <c r="I763" s="18"/>
      <c r="J763" s="18"/>
      <c r="K763" s="18"/>
      <c r="L763" s="18"/>
      <c r="M763" s="18"/>
      <c r="N763" s="18"/>
      <c r="O763" s="18"/>
      <c r="P763" s="18"/>
      <c r="Q763" s="1"/>
      <c r="S763" s="18"/>
      <c r="T763" s="18"/>
      <c r="U763" s="18"/>
      <c r="V763" s="18"/>
      <c r="W763" s="18"/>
      <c r="X763" s="18"/>
      <c r="Y763" s="18"/>
      <c r="Z763" s="18"/>
      <c r="AA763" s="18"/>
      <c r="AB763" s="8"/>
    </row>
    <row r="764" spans="1:28" ht="15.75" customHeight="1" x14ac:dyDescent="0.2">
      <c r="A764" s="18"/>
      <c r="B764" s="18"/>
      <c r="C764" s="193"/>
      <c r="D764" s="18"/>
      <c r="E764" s="18"/>
      <c r="F764" s="18"/>
      <c r="G764" s="18"/>
      <c r="H764" s="18"/>
      <c r="I764" s="18"/>
      <c r="J764" s="18"/>
      <c r="K764" s="18"/>
      <c r="L764" s="18"/>
      <c r="M764" s="18"/>
      <c r="N764" s="18"/>
      <c r="O764" s="18"/>
      <c r="P764" s="18"/>
      <c r="Q764" s="1"/>
      <c r="S764" s="18"/>
      <c r="T764" s="18"/>
      <c r="U764" s="18"/>
      <c r="V764" s="18"/>
      <c r="W764" s="18"/>
      <c r="X764" s="18"/>
      <c r="Y764" s="18"/>
      <c r="Z764" s="18"/>
      <c r="AA764" s="18"/>
      <c r="AB764" s="8"/>
    </row>
    <row r="765" spans="1:28" ht="15.75" customHeight="1" x14ac:dyDescent="0.2">
      <c r="A765" s="18"/>
      <c r="B765" s="18"/>
      <c r="C765" s="193"/>
      <c r="D765" s="18"/>
      <c r="E765" s="18"/>
      <c r="F765" s="18"/>
      <c r="G765" s="18"/>
      <c r="H765" s="18"/>
      <c r="I765" s="18"/>
      <c r="J765" s="18"/>
      <c r="K765" s="18"/>
      <c r="L765" s="18"/>
      <c r="M765" s="18"/>
      <c r="N765" s="18"/>
      <c r="O765" s="18"/>
      <c r="P765" s="18"/>
      <c r="Q765" s="1"/>
      <c r="S765" s="18"/>
      <c r="T765" s="18"/>
      <c r="U765" s="18"/>
      <c r="V765" s="18"/>
      <c r="W765" s="18"/>
      <c r="X765" s="18"/>
      <c r="Y765" s="18"/>
      <c r="Z765" s="18"/>
      <c r="AA765" s="18"/>
      <c r="AB765" s="8"/>
    </row>
    <row r="766" spans="1:28" ht="15.75" customHeight="1" x14ac:dyDescent="0.2">
      <c r="A766" s="18"/>
      <c r="B766" s="18"/>
      <c r="C766" s="193"/>
      <c r="D766" s="18"/>
      <c r="E766" s="18"/>
      <c r="F766" s="18"/>
      <c r="G766" s="18"/>
      <c r="H766" s="18"/>
      <c r="I766" s="18"/>
      <c r="J766" s="18"/>
      <c r="K766" s="18"/>
      <c r="L766" s="18"/>
      <c r="M766" s="18"/>
      <c r="N766" s="18"/>
      <c r="O766" s="18"/>
      <c r="P766" s="18"/>
      <c r="Q766" s="1"/>
      <c r="S766" s="18"/>
      <c r="T766" s="18"/>
      <c r="U766" s="18"/>
      <c r="V766" s="18"/>
      <c r="W766" s="18"/>
      <c r="X766" s="18"/>
      <c r="Y766" s="18"/>
      <c r="Z766" s="18"/>
      <c r="AA766" s="18"/>
      <c r="AB766" s="8"/>
    </row>
    <row r="767" spans="1:28" ht="15.75" customHeight="1" x14ac:dyDescent="0.2">
      <c r="A767" s="18"/>
      <c r="B767" s="18"/>
      <c r="C767" s="193"/>
      <c r="D767" s="18"/>
      <c r="E767" s="18"/>
      <c r="F767" s="18"/>
      <c r="G767" s="18"/>
      <c r="H767" s="18"/>
      <c r="I767" s="18"/>
      <c r="J767" s="18"/>
      <c r="K767" s="18"/>
      <c r="L767" s="18"/>
      <c r="M767" s="18"/>
      <c r="N767" s="18"/>
      <c r="O767" s="18"/>
      <c r="P767" s="18"/>
      <c r="Q767" s="1"/>
      <c r="S767" s="18"/>
      <c r="T767" s="18"/>
      <c r="U767" s="18"/>
      <c r="V767" s="18"/>
      <c r="W767" s="18"/>
      <c r="X767" s="18"/>
      <c r="Y767" s="18"/>
      <c r="Z767" s="18"/>
      <c r="AA767" s="18"/>
      <c r="AB767" s="8"/>
    </row>
    <row r="768" spans="1:28" ht="15.75" customHeight="1" x14ac:dyDescent="0.2">
      <c r="A768" s="18"/>
      <c r="B768" s="18"/>
      <c r="C768" s="193"/>
      <c r="D768" s="18"/>
      <c r="E768" s="18"/>
      <c r="F768" s="18"/>
      <c r="G768" s="18"/>
      <c r="H768" s="18"/>
      <c r="I768" s="18"/>
      <c r="J768" s="18"/>
      <c r="K768" s="18"/>
      <c r="L768" s="18"/>
      <c r="M768" s="18"/>
      <c r="N768" s="18"/>
      <c r="O768" s="18"/>
      <c r="P768" s="18"/>
      <c r="Q768" s="1"/>
      <c r="S768" s="18"/>
      <c r="T768" s="18"/>
      <c r="U768" s="18"/>
      <c r="V768" s="18"/>
      <c r="W768" s="18"/>
      <c r="X768" s="18"/>
      <c r="Y768" s="18"/>
      <c r="Z768" s="18"/>
      <c r="AA768" s="18"/>
      <c r="AB768" s="8"/>
    </row>
    <row r="769" spans="1:28" ht="15.75" customHeight="1" x14ac:dyDescent="0.2">
      <c r="A769" s="18"/>
      <c r="B769" s="18"/>
      <c r="C769" s="193"/>
      <c r="D769" s="18"/>
      <c r="E769" s="18"/>
      <c r="F769" s="18"/>
      <c r="G769" s="18"/>
      <c r="H769" s="18"/>
      <c r="I769" s="18"/>
      <c r="J769" s="18"/>
      <c r="K769" s="18"/>
      <c r="L769" s="18"/>
      <c r="M769" s="18"/>
      <c r="N769" s="18"/>
      <c r="O769" s="18"/>
      <c r="P769" s="18"/>
      <c r="Q769" s="1"/>
      <c r="S769" s="18"/>
      <c r="T769" s="18"/>
      <c r="U769" s="18"/>
      <c r="V769" s="18"/>
      <c r="W769" s="18"/>
      <c r="X769" s="18"/>
      <c r="Y769" s="18"/>
      <c r="Z769" s="18"/>
      <c r="AA769" s="18"/>
      <c r="AB769" s="8"/>
    </row>
    <row r="770" spans="1:28" ht="15.75" customHeight="1" x14ac:dyDescent="0.2">
      <c r="A770" s="18"/>
      <c r="B770" s="18"/>
      <c r="C770" s="193"/>
      <c r="D770" s="18"/>
      <c r="E770" s="18"/>
      <c r="F770" s="18"/>
      <c r="G770" s="18"/>
      <c r="H770" s="18"/>
      <c r="I770" s="18"/>
      <c r="J770" s="18"/>
      <c r="K770" s="18"/>
      <c r="L770" s="18"/>
      <c r="M770" s="18"/>
      <c r="N770" s="18"/>
      <c r="O770" s="18"/>
      <c r="P770" s="18"/>
      <c r="Q770" s="1"/>
      <c r="S770" s="18"/>
      <c r="T770" s="18"/>
      <c r="U770" s="18"/>
      <c r="V770" s="18"/>
      <c r="W770" s="18"/>
      <c r="X770" s="18"/>
      <c r="Y770" s="18"/>
      <c r="Z770" s="18"/>
      <c r="AA770" s="18"/>
      <c r="AB770" s="8"/>
    </row>
    <row r="771" spans="1:28" ht="15.75" customHeight="1" x14ac:dyDescent="0.2">
      <c r="A771" s="18"/>
      <c r="B771" s="18"/>
      <c r="C771" s="193"/>
      <c r="D771" s="18"/>
      <c r="E771" s="18"/>
      <c r="F771" s="18"/>
      <c r="G771" s="18"/>
      <c r="H771" s="18"/>
      <c r="I771" s="18"/>
      <c r="J771" s="18"/>
      <c r="K771" s="18"/>
      <c r="L771" s="18"/>
      <c r="M771" s="18"/>
      <c r="N771" s="18"/>
      <c r="O771" s="18"/>
      <c r="P771" s="18"/>
      <c r="Q771" s="1"/>
      <c r="S771" s="18"/>
      <c r="T771" s="18"/>
      <c r="U771" s="18"/>
      <c r="V771" s="18"/>
      <c r="W771" s="18"/>
      <c r="X771" s="18"/>
      <c r="Y771" s="18"/>
      <c r="Z771" s="18"/>
      <c r="AA771" s="18"/>
      <c r="AB771" s="8"/>
    </row>
    <row r="772" spans="1:28" ht="15.75" customHeight="1" x14ac:dyDescent="0.2">
      <c r="A772" s="18"/>
      <c r="B772" s="18"/>
      <c r="C772" s="193"/>
      <c r="D772" s="18"/>
      <c r="E772" s="18"/>
      <c r="F772" s="18"/>
      <c r="G772" s="18"/>
      <c r="H772" s="18"/>
      <c r="I772" s="18"/>
      <c r="J772" s="18"/>
      <c r="K772" s="18"/>
      <c r="L772" s="18"/>
      <c r="M772" s="18"/>
      <c r="N772" s="18"/>
      <c r="O772" s="18"/>
      <c r="P772" s="18"/>
      <c r="Q772" s="1"/>
      <c r="S772" s="18"/>
      <c r="T772" s="18"/>
      <c r="U772" s="18"/>
      <c r="V772" s="18"/>
      <c r="W772" s="18"/>
      <c r="X772" s="18"/>
      <c r="Y772" s="18"/>
      <c r="Z772" s="18"/>
      <c r="AA772" s="18"/>
      <c r="AB772" s="8"/>
    </row>
    <row r="773" spans="1:28" ht="15.75" customHeight="1" x14ac:dyDescent="0.2">
      <c r="A773" s="18"/>
      <c r="B773" s="18"/>
      <c r="C773" s="193"/>
      <c r="D773" s="18"/>
      <c r="E773" s="18"/>
      <c r="F773" s="18"/>
      <c r="G773" s="18"/>
      <c r="H773" s="18"/>
      <c r="I773" s="18"/>
      <c r="J773" s="18"/>
      <c r="K773" s="18"/>
      <c r="L773" s="18"/>
      <c r="M773" s="18"/>
      <c r="N773" s="18"/>
      <c r="O773" s="18"/>
      <c r="P773" s="18"/>
      <c r="Q773" s="1"/>
      <c r="S773" s="18"/>
      <c r="T773" s="18"/>
      <c r="U773" s="18"/>
      <c r="V773" s="18"/>
      <c r="W773" s="18"/>
      <c r="X773" s="18"/>
      <c r="Y773" s="18"/>
      <c r="Z773" s="18"/>
      <c r="AA773" s="18"/>
      <c r="AB773" s="8"/>
    </row>
    <row r="774" spans="1:28" ht="15.75" customHeight="1" x14ac:dyDescent="0.2">
      <c r="A774" s="18"/>
      <c r="B774" s="18"/>
      <c r="C774" s="193"/>
      <c r="D774" s="18"/>
      <c r="E774" s="18"/>
      <c r="F774" s="18"/>
      <c r="G774" s="18"/>
      <c r="H774" s="18"/>
      <c r="I774" s="18"/>
      <c r="J774" s="18"/>
      <c r="K774" s="18"/>
      <c r="L774" s="18"/>
      <c r="M774" s="18"/>
      <c r="N774" s="18"/>
      <c r="O774" s="18"/>
      <c r="P774" s="18"/>
      <c r="Q774" s="1"/>
      <c r="S774" s="18"/>
      <c r="T774" s="18"/>
      <c r="U774" s="18"/>
      <c r="V774" s="18"/>
      <c r="W774" s="18"/>
      <c r="X774" s="18"/>
      <c r="Y774" s="18"/>
      <c r="Z774" s="18"/>
      <c r="AA774" s="18"/>
      <c r="AB774" s="8"/>
    </row>
    <row r="775" spans="1:28" ht="15.75" customHeight="1" x14ac:dyDescent="0.2">
      <c r="A775" s="18"/>
      <c r="B775" s="18"/>
      <c r="C775" s="193"/>
      <c r="D775" s="18"/>
      <c r="E775" s="18"/>
      <c r="F775" s="18"/>
      <c r="G775" s="18"/>
      <c r="H775" s="18"/>
      <c r="I775" s="18"/>
      <c r="J775" s="18"/>
      <c r="K775" s="18"/>
      <c r="L775" s="18"/>
      <c r="M775" s="18"/>
      <c r="N775" s="18"/>
      <c r="O775" s="18"/>
      <c r="P775" s="18"/>
      <c r="Q775" s="1"/>
      <c r="S775" s="18"/>
      <c r="T775" s="18"/>
      <c r="U775" s="18"/>
      <c r="V775" s="18"/>
      <c r="W775" s="18"/>
      <c r="X775" s="18"/>
      <c r="Y775" s="18"/>
      <c r="Z775" s="18"/>
      <c r="AA775" s="18"/>
      <c r="AB775" s="8"/>
    </row>
    <row r="776" spans="1:28" ht="15.75" customHeight="1" x14ac:dyDescent="0.2">
      <c r="A776" s="18"/>
      <c r="B776" s="18"/>
      <c r="C776" s="193"/>
      <c r="D776" s="18"/>
      <c r="E776" s="18"/>
      <c r="F776" s="18"/>
      <c r="G776" s="18"/>
      <c r="H776" s="18"/>
      <c r="I776" s="18"/>
      <c r="J776" s="18"/>
      <c r="K776" s="18"/>
      <c r="L776" s="18"/>
      <c r="M776" s="18"/>
      <c r="N776" s="18"/>
      <c r="O776" s="18"/>
      <c r="P776" s="18"/>
      <c r="Q776" s="1"/>
      <c r="S776" s="18"/>
      <c r="T776" s="18"/>
      <c r="U776" s="18"/>
      <c r="V776" s="18"/>
      <c r="W776" s="18"/>
      <c r="X776" s="18"/>
      <c r="Y776" s="18"/>
      <c r="Z776" s="18"/>
      <c r="AA776" s="18"/>
      <c r="AB776" s="8"/>
    </row>
    <row r="777" spans="1:28" ht="15.75" customHeight="1" x14ac:dyDescent="0.2">
      <c r="A777" s="18"/>
      <c r="B777" s="18"/>
      <c r="C777" s="193"/>
      <c r="D777" s="18"/>
      <c r="E777" s="18"/>
      <c r="F777" s="18"/>
      <c r="G777" s="18"/>
      <c r="H777" s="18"/>
      <c r="I777" s="18"/>
      <c r="J777" s="18"/>
      <c r="K777" s="18"/>
      <c r="L777" s="18"/>
      <c r="M777" s="18"/>
      <c r="N777" s="18"/>
      <c r="O777" s="18"/>
      <c r="P777" s="18"/>
      <c r="Q777" s="1"/>
      <c r="S777" s="18"/>
      <c r="T777" s="18"/>
      <c r="U777" s="18"/>
      <c r="V777" s="18"/>
      <c r="W777" s="18"/>
      <c r="X777" s="18"/>
      <c r="Y777" s="18"/>
      <c r="Z777" s="18"/>
      <c r="AA777" s="18"/>
      <c r="AB777" s="8"/>
    </row>
    <row r="778" spans="1:28" ht="15.75" customHeight="1" x14ac:dyDescent="0.2">
      <c r="A778" s="18"/>
      <c r="B778" s="18"/>
      <c r="C778" s="193"/>
      <c r="D778" s="18"/>
      <c r="E778" s="18"/>
      <c r="F778" s="18"/>
      <c r="G778" s="18"/>
      <c r="H778" s="18"/>
      <c r="I778" s="18"/>
      <c r="J778" s="18"/>
      <c r="K778" s="18"/>
      <c r="L778" s="18"/>
      <c r="M778" s="18"/>
      <c r="N778" s="18"/>
      <c r="O778" s="18"/>
      <c r="P778" s="18"/>
      <c r="Q778" s="1"/>
      <c r="S778" s="18"/>
      <c r="T778" s="18"/>
      <c r="U778" s="18"/>
      <c r="V778" s="18"/>
      <c r="W778" s="18"/>
      <c r="X778" s="18"/>
      <c r="Y778" s="18"/>
      <c r="Z778" s="18"/>
      <c r="AA778" s="18"/>
      <c r="AB778" s="8"/>
    </row>
    <row r="779" spans="1:28" ht="15.75" customHeight="1" x14ac:dyDescent="0.2">
      <c r="A779" s="18"/>
      <c r="B779" s="18"/>
      <c r="C779" s="193"/>
      <c r="D779" s="18"/>
      <c r="E779" s="18"/>
      <c r="F779" s="18"/>
      <c r="G779" s="18"/>
      <c r="H779" s="18"/>
      <c r="I779" s="18"/>
      <c r="J779" s="18"/>
      <c r="K779" s="18"/>
      <c r="L779" s="18"/>
      <c r="M779" s="18"/>
      <c r="N779" s="18"/>
      <c r="O779" s="18"/>
      <c r="P779" s="18"/>
      <c r="Q779" s="1"/>
      <c r="S779" s="18"/>
      <c r="T779" s="18"/>
      <c r="U779" s="18"/>
      <c r="V779" s="18"/>
      <c r="W779" s="18"/>
      <c r="X779" s="18"/>
      <c r="Y779" s="18"/>
      <c r="Z779" s="18"/>
      <c r="AA779" s="18"/>
      <c r="AB779" s="8"/>
    </row>
    <row r="780" spans="1:28" ht="15.75" customHeight="1" x14ac:dyDescent="0.2">
      <c r="A780" s="18"/>
      <c r="B780" s="18"/>
      <c r="C780" s="193"/>
      <c r="D780" s="18"/>
      <c r="E780" s="18"/>
      <c r="F780" s="18"/>
      <c r="G780" s="18"/>
      <c r="H780" s="18"/>
      <c r="I780" s="18"/>
      <c r="J780" s="18"/>
      <c r="K780" s="18"/>
      <c r="L780" s="18"/>
      <c r="M780" s="18"/>
      <c r="N780" s="18"/>
      <c r="O780" s="18"/>
      <c r="P780" s="18"/>
      <c r="Q780" s="1"/>
      <c r="S780" s="18"/>
      <c r="T780" s="18"/>
      <c r="U780" s="18"/>
      <c r="V780" s="18"/>
      <c r="W780" s="18"/>
      <c r="X780" s="18"/>
      <c r="Y780" s="18"/>
      <c r="Z780" s="18"/>
      <c r="AA780" s="18"/>
      <c r="AB780" s="8"/>
    </row>
    <row r="781" spans="1:28" ht="15.75" customHeight="1" x14ac:dyDescent="0.2">
      <c r="A781" s="18"/>
      <c r="B781" s="18"/>
      <c r="C781" s="193"/>
      <c r="D781" s="18"/>
      <c r="E781" s="18"/>
      <c r="F781" s="18"/>
      <c r="G781" s="18"/>
      <c r="H781" s="18"/>
      <c r="I781" s="18"/>
      <c r="J781" s="18"/>
      <c r="K781" s="18"/>
      <c r="L781" s="18"/>
      <c r="M781" s="18"/>
      <c r="N781" s="18"/>
      <c r="O781" s="18"/>
      <c r="P781" s="18"/>
      <c r="Q781" s="1"/>
      <c r="S781" s="18"/>
      <c r="T781" s="18"/>
      <c r="U781" s="18"/>
      <c r="V781" s="18"/>
      <c r="W781" s="18"/>
      <c r="X781" s="18"/>
      <c r="Y781" s="18"/>
      <c r="Z781" s="18"/>
      <c r="AA781" s="18"/>
      <c r="AB781" s="8"/>
    </row>
    <row r="782" spans="1:28" ht="15.75" customHeight="1" x14ac:dyDescent="0.2">
      <c r="A782" s="18"/>
      <c r="B782" s="18"/>
      <c r="C782" s="193"/>
      <c r="D782" s="18"/>
      <c r="E782" s="18"/>
      <c r="F782" s="18"/>
      <c r="G782" s="18"/>
      <c r="H782" s="18"/>
      <c r="I782" s="18"/>
      <c r="J782" s="18"/>
      <c r="K782" s="18"/>
      <c r="L782" s="18"/>
      <c r="M782" s="18"/>
      <c r="N782" s="18"/>
      <c r="O782" s="18"/>
      <c r="P782" s="18"/>
      <c r="Q782" s="1"/>
      <c r="S782" s="18"/>
      <c r="T782" s="18"/>
      <c r="U782" s="18"/>
      <c r="V782" s="18"/>
      <c r="W782" s="18"/>
      <c r="X782" s="18"/>
      <c r="Y782" s="18"/>
      <c r="Z782" s="18"/>
      <c r="AA782" s="18"/>
      <c r="AB782" s="8"/>
    </row>
    <row r="783" spans="1:28" ht="15.75" customHeight="1" x14ac:dyDescent="0.2">
      <c r="A783" s="18"/>
      <c r="B783" s="18"/>
      <c r="C783" s="193"/>
      <c r="D783" s="18"/>
      <c r="E783" s="18"/>
      <c r="F783" s="18"/>
      <c r="G783" s="18"/>
      <c r="H783" s="18"/>
      <c r="I783" s="18"/>
      <c r="J783" s="18"/>
      <c r="K783" s="18"/>
      <c r="L783" s="18"/>
      <c r="M783" s="18"/>
      <c r="N783" s="18"/>
      <c r="O783" s="18"/>
      <c r="P783" s="18"/>
      <c r="Q783" s="1"/>
      <c r="S783" s="18"/>
      <c r="T783" s="18"/>
      <c r="U783" s="18"/>
      <c r="V783" s="18"/>
      <c r="W783" s="18"/>
      <c r="X783" s="18"/>
      <c r="Y783" s="18"/>
      <c r="Z783" s="18"/>
      <c r="AA783" s="18"/>
      <c r="AB783" s="8"/>
    </row>
    <row r="784" spans="1:28" ht="15.75" customHeight="1" x14ac:dyDescent="0.2">
      <c r="A784" s="18"/>
      <c r="B784" s="18"/>
      <c r="C784" s="193"/>
      <c r="D784" s="18"/>
      <c r="E784" s="18"/>
      <c r="F784" s="18"/>
      <c r="G784" s="18"/>
      <c r="H784" s="18"/>
      <c r="I784" s="18"/>
      <c r="J784" s="18"/>
      <c r="K784" s="18"/>
      <c r="L784" s="18"/>
      <c r="M784" s="18"/>
      <c r="N784" s="18"/>
      <c r="O784" s="18"/>
      <c r="P784" s="18"/>
      <c r="Q784" s="1"/>
      <c r="S784" s="18"/>
      <c r="T784" s="18"/>
      <c r="U784" s="18"/>
      <c r="V784" s="18"/>
      <c r="W784" s="18"/>
      <c r="X784" s="18"/>
      <c r="Y784" s="18"/>
      <c r="Z784" s="18"/>
      <c r="AA784" s="18"/>
      <c r="AB784" s="8"/>
    </row>
    <row r="785" spans="1:28" ht="15.75" customHeight="1" x14ac:dyDescent="0.2">
      <c r="A785" s="18"/>
      <c r="B785" s="18"/>
      <c r="C785" s="193"/>
      <c r="D785" s="18"/>
      <c r="E785" s="18"/>
      <c r="F785" s="18"/>
      <c r="G785" s="18"/>
      <c r="H785" s="18"/>
      <c r="I785" s="18"/>
      <c r="J785" s="18"/>
      <c r="K785" s="18"/>
      <c r="L785" s="18"/>
      <c r="M785" s="18"/>
      <c r="N785" s="18"/>
      <c r="O785" s="18"/>
      <c r="P785" s="18"/>
      <c r="Q785" s="1"/>
      <c r="S785" s="18"/>
      <c r="T785" s="18"/>
      <c r="U785" s="18"/>
      <c r="V785" s="18"/>
      <c r="W785" s="18"/>
      <c r="X785" s="18"/>
      <c r="Y785" s="18"/>
      <c r="Z785" s="18"/>
      <c r="AA785" s="18"/>
      <c r="AB785" s="8"/>
    </row>
    <row r="786" spans="1:28" ht="15.75" customHeight="1" x14ac:dyDescent="0.2">
      <c r="A786" s="18"/>
      <c r="B786" s="18"/>
      <c r="C786" s="193"/>
      <c r="D786" s="18"/>
      <c r="E786" s="18"/>
      <c r="F786" s="18"/>
      <c r="G786" s="18"/>
      <c r="H786" s="18"/>
      <c r="I786" s="18"/>
      <c r="J786" s="18"/>
      <c r="K786" s="18"/>
      <c r="L786" s="18"/>
      <c r="M786" s="18"/>
      <c r="N786" s="18"/>
      <c r="O786" s="18"/>
      <c r="P786" s="18"/>
      <c r="Q786" s="1"/>
      <c r="S786" s="18"/>
      <c r="T786" s="18"/>
      <c r="U786" s="18"/>
      <c r="V786" s="18"/>
      <c r="W786" s="18"/>
      <c r="X786" s="18"/>
      <c r="Y786" s="18"/>
      <c r="Z786" s="18"/>
      <c r="AA786" s="18"/>
      <c r="AB786" s="8"/>
    </row>
    <row r="787" spans="1:28" ht="15.75" customHeight="1" x14ac:dyDescent="0.2">
      <c r="A787" s="18"/>
      <c r="B787" s="18"/>
      <c r="C787" s="193"/>
      <c r="D787" s="18"/>
      <c r="E787" s="18"/>
      <c r="F787" s="18"/>
      <c r="G787" s="18"/>
      <c r="H787" s="18"/>
      <c r="I787" s="18"/>
      <c r="J787" s="18"/>
      <c r="K787" s="18"/>
      <c r="L787" s="18"/>
      <c r="M787" s="18"/>
      <c r="N787" s="18"/>
      <c r="O787" s="18"/>
      <c r="P787" s="18"/>
      <c r="Q787" s="1"/>
      <c r="S787" s="18"/>
      <c r="T787" s="18"/>
      <c r="U787" s="18"/>
      <c r="V787" s="18"/>
      <c r="W787" s="18"/>
      <c r="X787" s="18"/>
      <c r="Y787" s="18"/>
      <c r="Z787" s="18"/>
      <c r="AA787" s="18"/>
      <c r="AB787" s="8"/>
    </row>
    <row r="788" spans="1:28" ht="15.75" customHeight="1" x14ac:dyDescent="0.2">
      <c r="A788" s="18"/>
      <c r="B788" s="18"/>
      <c r="C788" s="193"/>
      <c r="D788" s="18"/>
      <c r="E788" s="18"/>
      <c r="F788" s="18"/>
      <c r="G788" s="18"/>
      <c r="H788" s="18"/>
      <c r="I788" s="18"/>
      <c r="J788" s="18"/>
      <c r="K788" s="18"/>
      <c r="L788" s="18"/>
      <c r="M788" s="18"/>
      <c r="N788" s="18"/>
      <c r="O788" s="18"/>
      <c r="P788" s="18"/>
      <c r="Q788" s="1"/>
      <c r="S788" s="18"/>
      <c r="T788" s="18"/>
      <c r="U788" s="18"/>
      <c r="V788" s="18"/>
      <c r="W788" s="18"/>
      <c r="X788" s="18"/>
      <c r="Y788" s="18"/>
      <c r="Z788" s="18"/>
      <c r="AA788" s="18"/>
      <c r="AB788" s="8"/>
    </row>
    <row r="789" spans="1:28" ht="15.75" customHeight="1" x14ac:dyDescent="0.2">
      <c r="A789" s="18"/>
      <c r="B789" s="18"/>
      <c r="C789" s="193"/>
      <c r="D789" s="18"/>
      <c r="E789" s="18"/>
      <c r="F789" s="18"/>
      <c r="G789" s="18"/>
      <c r="H789" s="18"/>
      <c r="I789" s="18"/>
      <c r="J789" s="18"/>
      <c r="K789" s="18"/>
      <c r="L789" s="18"/>
      <c r="M789" s="18"/>
      <c r="N789" s="18"/>
      <c r="O789" s="18"/>
      <c r="P789" s="18"/>
      <c r="Q789" s="1"/>
      <c r="S789" s="18"/>
      <c r="T789" s="18"/>
      <c r="U789" s="18"/>
      <c r="V789" s="18"/>
      <c r="W789" s="18"/>
      <c r="X789" s="18"/>
      <c r="Y789" s="18"/>
      <c r="Z789" s="18"/>
      <c r="AA789" s="18"/>
      <c r="AB789" s="8"/>
    </row>
    <row r="790" spans="1:28" ht="15.75" customHeight="1" x14ac:dyDescent="0.2">
      <c r="A790" s="18"/>
      <c r="B790" s="18"/>
      <c r="C790" s="193"/>
      <c r="D790" s="18"/>
      <c r="E790" s="18"/>
      <c r="F790" s="18"/>
      <c r="G790" s="18"/>
      <c r="H790" s="18"/>
      <c r="I790" s="18"/>
      <c r="J790" s="18"/>
      <c r="K790" s="18"/>
      <c r="L790" s="18"/>
      <c r="M790" s="18"/>
      <c r="N790" s="18"/>
      <c r="O790" s="18"/>
      <c r="P790" s="18"/>
      <c r="Q790" s="1"/>
      <c r="S790" s="18"/>
      <c r="T790" s="18"/>
      <c r="U790" s="18"/>
      <c r="V790" s="18"/>
      <c r="W790" s="18"/>
      <c r="X790" s="18"/>
      <c r="Y790" s="18"/>
      <c r="Z790" s="18"/>
      <c r="AA790" s="18"/>
      <c r="AB790" s="8"/>
    </row>
    <row r="791" spans="1:28" ht="15.75" customHeight="1" x14ac:dyDescent="0.2">
      <c r="A791" s="18"/>
      <c r="B791" s="18"/>
      <c r="C791" s="193"/>
      <c r="D791" s="18"/>
      <c r="E791" s="18"/>
      <c r="F791" s="18"/>
      <c r="G791" s="18"/>
      <c r="H791" s="18"/>
      <c r="I791" s="18"/>
      <c r="J791" s="18"/>
      <c r="K791" s="18"/>
      <c r="L791" s="18"/>
      <c r="M791" s="18"/>
      <c r="N791" s="18"/>
      <c r="O791" s="18"/>
      <c r="P791" s="18"/>
      <c r="Q791" s="1"/>
      <c r="S791" s="18"/>
      <c r="T791" s="18"/>
      <c r="U791" s="18"/>
      <c r="V791" s="18"/>
      <c r="W791" s="18"/>
      <c r="X791" s="18"/>
      <c r="Y791" s="18"/>
      <c r="Z791" s="18"/>
      <c r="AA791" s="18"/>
      <c r="AB791" s="8"/>
    </row>
    <row r="792" spans="1:28" ht="15.75" customHeight="1" x14ac:dyDescent="0.2">
      <c r="A792" s="18"/>
      <c r="B792" s="18"/>
      <c r="C792" s="193"/>
      <c r="D792" s="18"/>
      <c r="E792" s="18"/>
      <c r="F792" s="18"/>
      <c r="G792" s="18"/>
      <c r="H792" s="18"/>
      <c r="I792" s="18"/>
      <c r="J792" s="18"/>
      <c r="K792" s="18"/>
      <c r="L792" s="18"/>
      <c r="M792" s="18"/>
      <c r="N792" s="18"/>
      <c r="O792" s="18"/>
      <c r="P792" s="18"/>
      <c r="Q792" s="1"/>
      <c r="S792" s="18"/>
      <c r="T792" s="18"/>
      <c r="U792" s="18"/>
      <c r="V792" s="18"/>
      <c r="W792" s="18"/>
      <c r="X792" s="18"/>
      <c r="Y792" s="18"/>
      <c r="Z792" s="18"/>
      <c r="AA792" s="18"/>
      <c r="AB792" s="8"/>
    </row>
    <row r="793" spans="1:28" ht="15.75" customHeight="1" x14ac:dyDescent="0.2">
      <c r="A793" s="18"/>
      <c r="B793" s="18"/>
      <c r="C793" s="193"/>
      <c r="D793" s="18"/>
      <c r="E793" s="18"/>
      <c r="F793" s="18"/>
      <c r="G793" s="18"/>
      <c r="H793" s="18"/>
      <c r="I793" s="18"/>
      <c r="J793" s="18"/>
      <c r="K793" s="18"/>
      <c r="L793" s="18"/>
      <c r="M793" s="18"/>
      <c r="N793" s="18"/>
      <c r="O793" s="18"/>
      <c r="P793" s="18"/>
      <c r="Q793" s="1"/>
      <c r="S793" s="18"/>
      <c r="T793" s="18"/>
      <c r="U793" s="18"/>
      <c r="V793" s="18"/>
      <c r="W793" s="18"/>
      <c r="X793" s="18"/>
      <c r="Y793" s="18"/>
      <c r="Z793" s="18"/>
      <c r="AA793" s="18"/>
      <c r="AB793" s="8"/>
    </row>
    <row r="794" spans="1:28" ht="15.75" customHeight="1" x14ac:dyDescent="0.2">
      <c r="A794" s="18"/>
      <c r="B794" s="18"/>
      <c r="C794" s="193"/>
      <c r="D794" s="18"/>
      <c r="E794" s="18"/>
      <c r="F794" s="18"/>
      <c r="G794" s="18"/>
      <c r="H794" s="18"/>
      <c r="I794" s="18"/>
      <c r="J794" s="18"/>
      <c r="K794" s="18"/>
      <c r="L794" s="18"/>
      <c r="M794" s="18"/>
      <c r="N794" s="18"/>
      <c r="O794" s="18"/>
      <c r="P794" s="18"/>
      <c r="Q794" s="1"/>
      <c r="S794" s="18"/>
      <c r="T794" s="18"/>
      <c r="U794" s="18"/>
      <c r="V794" s="18"/>
      <c r="W794" s="18"/>
      <c r="X794" s="18"/>
      <c r="Y794" s="18"/>
      <c r="Z794" s="18"/>
      <c r="AA794" s="18"/>
      <c r="AB794" s="8"/>
    </row>
    <row r="795" spans="1:28" ht="15.75" customHeight="1" x14ac:dyDescent="0.2">
      <c r="A795" s="18"/>
      <c r="B795" s="18"/>
      <c r="C795" s="193"/>
      <c r="D795" s="18"/>
      <c r="E795" s="18"/>
      <c r="F795" s="18"/>
      <c r="G795" s="18"/>
      <c r="H795" s="18"/>
      <c r="I795" s="18"/>
      <c r="J795" s="18"/>
      <c r="K795" s="18"/>
      <c r="L795" s="18"/>
      <c r="M795" s="18"/>
      <c r="N795" s="18"/>
      <c r="O795" s="18"/>
      <c r="P795" s="18"/>
      <c r="Q795" s="1"/>
      <c r="S795" s="18"/>
      <c r="T795" s="18"/>
      <c r="U795" s="18"/>
      <c r="V795" s="18"/>
      <c r="W795" s="18"/>
      <c r="X795" s="18"/>
      <c r="Y795" s="18"/>
      <c r="Z795" s="18"/>
      <c r="AA795" s="18"/>
      <c r="AB795" s="8"/>
    </row>
    <row r="796" spans="1:28" ht="15.75" customHeight="1" x14ac:dyDescent="0.2">
      <c r="A796" s="18"/>
      <c r="B796" s="18"/>
      <c r="C796" s="193"/>
      <c r="D796" s="18"/>
      <c r="E796" s="18"/>
      <c r="F796" s="18"/>
      <c r="G796" s="18"/>
      <c r="H796" s="18"/>
      <c r="I796" s="18"/>
      <c r="J796" s="18"/>
      <c r="K796" s="18"/>
      <c r="L796" s="18"/>
      <c r="M796" s="18"/>
      <c r="N796" s="18"/>
      <c r="O796" s="18"/>
      <c r="P796" s="18"/>
      <c r="Q796" s="1"/>
      <c r="S796" s="18"/>
      <c r="T796" s="18"/>
      <c r="U796" s="18"/>
      <c r="V796" s="18"/>
      <c r="W796" s="18"/>
      <c r="X796" s="18"/>
      <c r="Y796" s="18"/>
      <c r="Z796" s="18"/>
      <c r="AA796" s="18"/>
      <c r="AB796" s="8"/>
    </row>
    <row r="797" spans="1:28" ht="15.75" customHeight="1" x14ac:dyDescent="0.2">
      <c r="A797" s="18"/>
      <c r="B797" s="18"/>
      <c r="C797" s="193"/>
      <c r="D797" s="18"/>
      <c r="E797" s="18"/>
      <c r="F797" s="18"/>
      <c r="G797" s="18"/>
      <c r="H797" s="18"/>
      <c r="I797" s="18"/>
      <c r="J797" s="18"/>
      <c r="K797" s="18"/>
      <c r="L797" s="18"/>
      <c r="M797" s="18"/>
      <c r="N797" s="18"/>
      <c r="O797" s="18"/>
      <c r="P797" s="18"/>
      <c r="Q797" s="1"/>
      <c r="S797" s="18"/>
      <c r="T797" s="18"/>
      <c r="U797" s="18"/>
      <c r="V797" s="18"/>
      <c r="W797" s="18"/>
      <c r="X797" s="18"/>
      <c r="Y797" s="18"/>
      <c r="Z797" s="18"/>
      <c r="AA797" s="18"/>
      <c r="AB797" s="8"/>
    </row>
    <row r="798" spans="1:28" ht="15.75" customHeight="1" x14ac:dyDescent="0.2">
      <c r="A798" s="18"/>
      <c r="B798" s="18"/>
      <c r="C798" s="193"/>
      <c r="D798" s="18"/>
      <c r="E798" s="18"/>
      <c r="F798" s="18"/>
      <c r="G798" s="18"/>
      <c r="H798" s="18"/>
      <c r="I798" s="18"/>
      <c r="J798" s="18"/>
      <c r="K798" s="18"/>
      <c r="L798" s="18"/>
      <c r="M798" s="18"/>
      <c r="N798" s="18"/>
      <c r="O798" s="18"/>
      <c r="P798" s="18"/>
      <c r="Q798" s="1"/>
      <c r="S798" s="18"/>
      <c r="T798" s="18"/>
      <c r="U798" s="18"/>
      <c r="V798" s="18"/>
      <c r="W798" s="18"/>
      <c r="X798" s="18"/>
      <c r="Y798" s="18"/>
      <c r="Z798" s="18"/>
      <c r="AA798" s="18"/>
      <c r="AB798" s="8"/>
    </row>
    <row r="799" spans="1:28" ht="15.75" customHeight="1" x14ac:dyDescent="0.2">
      <c r="A799" s="18"/>
      <c r="B799" s="18"/>
      <c r="C799" s="193"/>
      <c r="D799" s="18"/>
      <c r="E799" s="18"/>
      <c r="F799" s="18"/>
      <c r="G799" s="18"/>
      <c r="H799" s="18"/>
      <c r="I799" s="18"/>
      <c r="J799" s="18"/>
      <c r="K799" s="18"/>
      <c r="L799" s="18"/>
      <c r="M799" s="18"/>
      <c r="N799" s="18"/>
      <c r="O799" s="18"/>
      <c r="P799" s="18"/>
      <c r="Q799" s="1"/>
      <c r="S799" s="18"/>
      <c r="T799" s="18"/>
      <c r="U799" s="18"/>
      <c r="V799" s="18"/>
      <c r="W799" s="18"/>
      <c r="X799" s="18"/>
      <c r="Y799" s="18"/>
      <c r="Z799" s="18"/>
      <c r="AA799" s="18"/>
      <c r="AB799" s="8"/>
    </row>
    <row r="800" spans="1:28" ht="15.75" customHeight="1" x14ac:dyDescent="0.2">
      <c r="A800" s="18"/>
      <c r="B800" s="18"/>
      <c r="C800" s="193"/>
      <c r="D800" s="18"/>
      <c r="E800" s="18"/>
      <c r="F800" s="18"/>
      <c r="G800" s="18"/>
      <c r="H800" s="18"/>
      <c r="I800" s="18"/>
      <c r="J800" s="18"/>
      <c r="K800" s="18"/>
      <c r="L800" s="18"/>
      <c r="M800" s="18"/>
      <c r="N800" s="18"/>
      <c r="O800" s="18"/>
      <c r="P800" s="18"/>
      <c r="Q800" s="1"/>
      <c r="S800" s="18"/>
      <c r="T800" s="18"/>
      <c r="U800" s="18"/>
      <c r="V800" s="18"/>
      <c r="W800" s="18"/>
      <c r="X800" s="18"/>
      <c r="Y800" s="18"/>
      <c r="Z800" s="18"/>
      <c r="AA800" s="18"/>
      <c r="AB800" s="8"/>
    </row>
    <row r="801" spans="1:28" ht="15.75" customHeight="1" x14ac:dyDescent="0.2">
      <c r="A801" s="18"/>
      <c r="B801" s="18"/>
      <c r="C801" s="193"/>
      <c r="D801" s="18"/>
      <c r="E801" s="18"/>
      <c r="F801" s="18"/>
      <c r="G801" s="18"/>
      <c r="H801" s="18"/>
      <c r="I801" s="18"/>
      <c r="J801" s="18"/>
      <c r="K801" s="18"/>
      <c r="L801" s="18"/>
      <c r="M801" s="18"/>
      <c r="N801" s="18"/>
      <c r="O801" s="18"/>
      <c r="P801" s="18"/>
      <c r="Q801" s="1"/>
      <c r="S801" s="18"/>
      <c r="T801" s="18"/>
      <c r="U801" s="18"/>
      <c r="V801" s="18"/>
      <c r="W801" s="18"/>
      <c r="X801" s="18"/>
      <c r="Y801" s="18"/>
      <c r="Z801" s="18"/>
      <c r="AA801" s="18"/>
      <c r="AB801" s="8"/>
    </row>
    <row r="802" spans="1:28" ht="15.75" customHeight="1" x14ac:dyDescent="0.2">
      <c r="A802" s="18"/>
      <c r="B802" s="18"/>
      <c r="C802" s="193"/>
      <c r="D802" s="18"/>
      <c r="E802" s="18"/>
      <c r="F802" s="18"/>
      <c r="G802" s="18"/>
      <c r="H802" s="18"/>
      <c r="I802" s="18"/>
      <c r="J802" s="18"/>
      <c r="K802" s="18"/>
      <c r="L802" s="18"/>
      <c r="M802" s="18"/>
      <c r="N802" s="18"/>
      <c r="O802" s="18"/>
      <c r="P802" s="18"/>
      <c r="Q802" s="1"/>
      <c r="S802" s="18"/>
      <c r="T802" s="18"/>
      <c r="U802" s="18"/>
      <c r="V802" s="18"/>
      <c r="W802" s="18"/>
      <c r="X802" s="18"/>
      <c r="Y802" s="18"/>
      <c r="Z802" s="18"/>
      <c r="AA802" s="18"/>
      <c r="AB802" s="8"/>
    </row>
    <row r="803" spans="1:28" ht="15.75" customHeight="1" x14ac:dyDescent="0.2">
      <c r="A803" s="18"/>
      <c r="B803" s="18"/>
      <c r="C803" s="193"/>
      <c r="D803" s="18"/>
      <c r="E803" s="18"/>
      <c r="F803" s="18"/>
      <c r="G803" s="18"/>
      <c r="H803" s="18"/>
      <c r="I803" s="18"/>
      <c r="J803" s="18"/>
      <c r="K803" s="18"/>
      <c r="L803" s="18"/>
      <c r="M803" s="18"/>
      <c r="N803" s="18"/>
      <c r="O803" s="18"/>
      <c r="P803" s="18"/>
      <c r="Q803" s="1"/>
      <c r="S803" s="18"/>
      <c r="T803" s="18"/>
      <c r="U803" s="18"/>
      <c r="V803" s="18"/>
      <c r="W803" s="18"/>
      <c r="X803" s="18"/>
      <c r="Y803" s="18"/>
      <c r="Z803" s="18"/>
      <c r="AA803" s="18"/>
      <c r="AB803" s="8"/>
    </row>
    <row r="804" spans="1:28" ht="15.75" customHeight="1" x14ac:dyDescent="0.2">
      <c r="A804" s="18"/>
      <c r="B804" s="18"/>
      <c r="C804" s="193"/>
      <c r="D804" s="18"/>
      <c r="E804" s="18"/>
      <c r="F804" s="18"/>
      <c r="G804" s="18"/>
      <c r="H804" s="18"/>
      <c r="I804" s="18"/>
      <c r="J804" s="18"/>
      <c r="K804" s="18"/>
      <c r="L804" s="18"/>
      <c r="M804" s="18"/>
      <c r="N804" s="18"/>
      <c r="O804" s="18"/>
      <c r="P804" s="18"/>
      <c r="Q804" s="1"/>
      <c r="S804" s="18"/>
      <c r="T804" s="18"/>
      <c r="U804" s="18"/>
      <c r="V804" s="18"/>
      <c r="W804" s="18"/>
      <c r="X804" s="18"/>
      <c r="Y804" s="18"/>
      <c r="Z804" s="18"/>
      <c r="AA804" s="18"/>
      <c r="AB804" s="8"/>
    </row>
    <row r="805" spans="1:28" ht="15.75" customHeight="1" x14ac:dyDescent="0.2">
      <c r="A805" s="18"/>
      <c r="B805" s="18"/>
      <c r="C805" s="193"/>
      <c r="D805" s="18"/>
      <c r="E805" s="18"/>
      <c r="F805" s="18"/>
      <c r="G805" s="18"/>
      <c r="H805" s="18"/>
      <c r="I805" s="18"/>
      <c r="J805" s="18"/>
      <c r="K805" s="18"/>
      <c r="L805" s="18"/>
      <c r="M805" s="18"/>
      <c r="N805" s="18"/>
      <c r="O805" s="18"/>
      <c r="P805" s="18"/>
      <c r="Q805" s="1"/>
      <c r="S805" s="18"/>
      <c r="T805" s="18"/>
      <c r="U805" s="18"/>
      <c r="V805" s="18"/>
      <c r="W805" s="18"/>
      <c r="X805" s="18"/>
      <c r="Y805" s="18"/>
      <c r="Z805" s="18"/>
      <c r="AA805" s="18"/>
      <c r="AB805" s="8"/>
    </row>
    <row r="806" spans="1:28" ht="15.75" customHeight="1" x14ac:dyDescent="0.2">
      <c r="A806" s="18"/>
      <c r="B806" s="18"/>
      <c r="C806" s="193"/>
      <c r="D806" s="18"/>
      <c r="E806" s="18"/>
      <c r="F806" s="18"/>
      <c r="G806" s="18"/>
      <c r="H806" s="18"/>
      <c r="I806" s="18"/>
      <c r="J806" s="18"/>
      <c r="K806" s="18"/>
      <c r="L806" s="18"/>
      <c r="M806" s="18"/>
      <c r="N806" s="18"/>
      <c r="O806" s="18"/>
      <c r="P806" s="18"/>
      <c r="Q806" s="1"/>
      <c r="S806" s="18"/>
      <c r="T806" s="18"/>
      <c r="U806" s="18"/>
      <c r="V806" s="18"/>
      <c r="W806" s="18"/>
      <c r="X806" s="18"/>
      <c r="Y806" s="18"/>
      <c r="Z806" s="18"/>
      <c r="AA806" s="18"/>
      <c r="AB806" s="8"/>
    </row>
    <row r="807" spans="1:28" ht="15.75" customHeight="1" x14ac:dyDescent="0.2">
      <c r="A807" s="18"/>
      <c r="B807" s="18"/>
      <c r="C807" s="193"/>
      <c r="D807" s="18"/>
      <c r="E807" s="18"/>
      <c r="F807" s="18"/>
      <c r="G807" s="18"/>
      <c r="H807" s="18"/>
      <c r="I807" s="18"/>
      <c r="J807" s="18"/>
      <c r="K807" s="18"/>
      <c r="L807" s="18"/>
      <c r="M807" s="18"/>
      <c r="N807" s="18"/>
      <c r="O807" s="18"/>
      <c r="P807" s="18"/>
      <c r="Q807" s="1"/>
      <c r="S807" s="18"/>
      <c r="T807" s="18"/>
      <c r="U807" s="18"/>
      <c r="V807" s="18"/>
      <c r="W807" s="18"/>
      <c r="X807" s="18"/>
      <c r="Y807" s="18"/>
      <c r="Z807" s="18"/>
      <c r="AA807" s="18"/>
      <c r="AB807" s="8"/>
    </row>
    <row r="808" spans="1:28" ht="15.75" customHeight="1" x14ac:dyDescent="0.2">
      <c r="A808" s="18"/>
      <c r="B808" s="18"/>
      <c r="C808" s="193"/>
      <c r="D808" s="18"/>
      <c r="E808" s="18"/>
      <c r="F808" s="18"/>
      <c r="G808" s="18"/>
      <c r="H808" s="18"/>
      <c r="I808" s="18"/>
      <c r="J808" s="18"/>
      <c r="K808" s="18"/>
      <c r="L808" s="18"/>
      <c r="M808" s="18"/>
      <c r="N808" s="18"/>
      <c r="O808" s="18"/>
      <c r="P808" s="18"/>
      <c r="Q808" s="1"/>
      <c r="S808" s="18"/>
      <c r="T808" s="18"/>
      <c r="U808" s="18"/>
      <c r="V808" s="18"/>
      <c r="W808" s="18"/>
      <c r="X808" s="18"/>
      <c r="Y808" s="18"/>
      <c r="Z808" s="18"/>
      <c r="AA808" s="18"/>
      <c r="AB808" s="8"/>
    </row>
    <row r="809" spans="1:28" ht="15.75" customHeight="1" x14ac:dyDescent="0.2">
      <c r="A809" s="18"/>
      <c r="B809" s="18"/>
      <c r="C809" s="193"/>
      <c r="D809" s="18"/>
      <c r="E809" s="18"/>
      <c r="F809" s="18"/>
      <c r="G809" s="18"/>
      <c r="H809" s="18"/>
      <c r="I809" s="18"/>
      <c r="J809" s="18"/>
      <c r="K809" s="18"/>
      <c r="L809" s="18"/>
      <c r="M809" s="18"/>
      <c r="N809" s="18"/>
      <c r="O809" s="18"/>
      <c r="P809" s="18"/>
      <c r="Q809" s="1"/>
      <c r="S809" s="18"/>
      <c r="T809" s="18"/>
      <c r="U809" s="18"/>
      <c r="V809" s="18"/>
      <c r="W809" s="18"/>
      <c r="X809" s="18"/>
      <c r="Y809" s="18"/>
      <c r="Z809" s="18"/>
      <c r="AA809" s="18"/>
      <c r="AB809" s="8"/>
    </row>
    <row r="810" spans="1:28" ht="15.75" customHeight="1" x14ac:dyDescent="0.2">
      <c r="A810" s="18"/>
      <c r="B810" s="18"/>
      <c r="C810" s="193"/>
      <c r="D810" s="18"/>
      <c r="E810" s="18"/>
      <c r="F810" s="18"/>
      <c r="G810" s="18"/>
      <c r="H810" s="18"/>
      <c r="I810" s="18"/>
      <c r="J810" s="18"/>
      <c r="K810" s="18"/>
      <c r="L810" s="18"/>
      <c r="M810" s="18"/>
      <c r="N810" s="18"/>
      <c r="O810" s="18"/>
      <c r="P810" s="18"/>
      <c r="Q810" s="1"/>
      <c r="S810" s="18"/>
      <c r="T810" s="18"/>
      <c r="U810" s="18"/>
      <c r="V810" s="18"/>
      <c r="W810" s="18"/>
      <c r="X810" s="18"/>
      <c r="Y810" s="18"/>
      <c r="Z810" s="18"/>
      <c r="AA810" s="18"/>
      <c r="AB810" s="8"/>
    </row>
    <row r="811" spans="1:28" ht="15.75" customHeight="1" x14ac:dyDescent="0.2">
      <c r="A811" s="18"/>
      <c r="B811" s="18"/>
      <c r="C811" s="193"/>
      <c r="D811" s="18"/>
      <c r="E811" s="18"/>
      <c r="F811" s="18"/>
      <c r="G811" s="18"/>
      <c r="H811" s="18"/>
      <c r="I811" s="18"/>
      <c r="J811" s="18"/>
      <c r="K811" s="18"/>
      <c r="L811" s="18"/>
      <c r="M811" s="18"/>
      <c r="N811" s="18"/>
      <c r="O811" s="18"/>
      <c r="P811" s="18"/>
      <c r="Q811" s="1"/>
      <c r="S811" s="18"/>
      <c r="T811" s="18"/>
      <c r="U811" s="18"/>
      <c r="V811" s="18"/>
      <c r="W811" s="18"/>
      <c r="X811" s="18"/>
      <c r="Y811" s="18"/>
      <c r="Z811" s="18"/>
      <c r="AA811" s="18"/>
      <c r="AB811" s="8"/>
    </row>
    <row r="812" spans="1:28" ht="15.75" customHeight="1" x14ac:dyDescent="0.2">
      <c r="A812" s="18"/>
      <c r="B812" s="18"/>
      <c r="C812" s="193"/>
      <c r="D812" s="18"/>
      <c r="E812" s="18"/>
      <c r="F812" s="18"/>
      <c r="G812" s="18"/>
      <c r="H812" s="18"/>
      <c r="I812" s="18"/>
      <c r="J812" s="18"/>
      <c r="K812" s="18"/>
      <c r="L812" s="18"/>
      <c r="M812" s="18"/>
      <c r="N812" s="18"/>
      <c r="O812" s="18"/>
      <c r="P812" s="18"/>
      <c r="Q812" s="1"/>
      <c r="S812" s="18"/>
      <c r="T812" s="18"/>
      <c r="U812" s="18"/>
      <c r="V812" s="18"/>
      <c r="W812" s="18"/>
      <c r="X812" s="18"/>
      <c r="Y812" s="18"/>
      <c r="Z812" s="18"/>
      <c r="AA812" s="18"/>
      <c r="AB812" s="8"/>
    </row>
    <row r="813" spans="1:28" ht="15.75" customHeight="1" x14ac:dyDescent="0.2">
      <c r="A813" s="18"/>
      <c r="B813" s="18"/>
      <c r="C813" s="193"/>
      <c r="D813" s="18"/>
      <c r="E813" s="18"/>
      <c r="F813" s="18"/>
      <c r="G813" s="18"/>
      <c r="H813" s="18"/>
      <c r="I813" s="18"/>
      <c r="J813" s="18"/>
      <c r="K813" s="18"/>
      <c r="L813" s="18"/>
      <c r="M813" s="18"/>
      <c r="N813" s="18"/>
      <c r="O813" s="18"/>
      <c r="P813" s="18"/>
      <c r="Q813" s="1"/>
      <c r="S813" s="18"/>
      <c r="T813" s="18"/>
      <c r="U813" s="18"/>
      <c r="V813" s="18"/>
      <c r="W813" s="18"/>
      <c r="X813" s="18"/>
      <c r="Y813" s="18"/>
      <c r="Z813" s="18"/>
      <c r="AA813" s="18"/>
      <c r="AB813" s="8"/>
    </row>
    <row r="814" spans="1:28" ht="15.75" customHeight="1" x14ac:dyDescent="0.2">
      <c r="A814" s="18"/>
      <c r="B814" s="18"/>
      <c r="C814" s="193"/>
      <c r="D814" s="18"/>
      <c r="E814" s="18"/>
      <c r="F814" s="18"/>
      <c r="G814" s="18"/>
      <c r="H814" s="18"/>
      <c r="I814" s="18"/>
      <c r="J814" s="18"/>
      <c r="K814" s="18"/>
      <c r="L814" s="18"/>
      <c r="M814" s="18"/>
      <c r="N814" s="18"/>
      <c r="O814" s="18"/>
      <c r="P814" s="18"/>
      <c r="Q814" s="1"/>
      <c r="S814" s="18"/>
      <c r="T814" s="18"/>
      <c r="U814" s="18"/>
      <c r="V814" s="18"/>
      <c r="W814" s="18"/>
      <c r="X814" s="18"/>
      <c r="Y814" s="18"/>
      <c r="Z814" s="18"/>
      <c r="AA814" s="18"/>
      <c r="AB814" s="8"/>
    </row>
    <row r="815" spans="1:28" ht="15.75" customHeight="1" x14ac:dyDescent="0.2">
      <c r="A815" s="18"/>
      <c r="B815" s="18"/>
      <c r="C815" s="193"/>
      <c r="D815" s="18"/>
      <c r="E815" s="18"/>
      <c r="F815" s="18"/>
      <c r="G815" s="18"/>
      <c r="H815" s="18"/>
      <c r="I815" s="18"/>
      <c r="J815" s="18"/>
      <c r="K815" s="18"/>
      <c r="L815" s="18"/>
      <c r="M815" s="18"/>
      <c r="N815" s="18"/>
      <c r="O815" s="18"/>
      <c r="P815" s="18"/>
      <c r="Q815" s="1"/>
      <c r="S815" s="18"/>
      <c r="T815" s="18"/>
      <c r="U815" s="18"/>
      <c r="V815" s="18"/>
      <c r="W815" s="18"/>
      <c r="X815" s="18"/>
      <c r="Y815" s="18"/>
      <c r="Z815" s="18"/>
      <c r="AA815" s="18"/>
      <c r="AB815" s="8"/>
    </row>
    <row r="816" spans="1:28" ht="15.75" customHeight="1" x14ac:dyDescent="0.2">
      <c r="A816" s="18"/>
      <c r="B816" s="18"/>
      <c r="C816" s="193"/>
      <c r="D816" s="18"/>
      <c r="E816" s="18"/>
      <c r="F816" s="18"/>
      <c r="G816" s="18"/>
      <c r="H816" s="18"/>
      <c r="I816" s="18"/>
      <c r="J816" s="18"/>
      <c r="K816" s="18"/>
      <c r="L816" s="18"/>
      <c r="M816" s="18"/>
      <c r="N816" s="18"/>
      <c r="O816" s="18"/>
      <c r="P816" s="18"/>
      <c r="Q816" s="1"/>
      <c r="S816" s="18"/>
      <c r="T816" s="18"/>
      <c r="U816" s="18"/>
      <c r="V816" s="18"/>
      <c r="W816" s="18"/>
      <c r="X816" s="18"/>
      <c r="Y816" s="18"/>
      <c r="Z816" s="18"/>
      <c r="AA816" s="18"/>
      <c r="AB816" s="8"/>
    </row>
    <row r="817" spans="1:28" ht="15.75" customHeight="1" x14ac:dyDescent="0.2">
      <c r="A817" s="18"/>
      <c r="B817" s="18"/>
      <c r="C817" s="193"/>
      <c r="D817" s="18"/>
      <c r="E817" s="18"/>
      <c r="F817" s="18"/>
      <c r="G817" s="18"/>
      <c r="H817" s="18"/>
      <c r="I817" s="18"/>
      <c r="J817" s="18"/>
      <c r="K817" s="18"/>
      <c r="L817" s="18"/>
      <c r="M817" s="18"/>
      <c r="N817" s="18"/>
      <c r="O817" s="18"/>
      <c r="P817" s="18"/>
      <c r="Q817" s="1"/>
      <c r="S817" s="18"/>
      <c r="T817" s="18"/>
      <c r="U817" s="18"/>
      <c r="V817" s="18"/>
      <c r="W817" s="18"/>
      <c r="X817" s="18"/>
      <c r="Y817" s="18"/>
      <c r="Z817" s="18"/>
      <c r="AA817" s="18"/>
      <c r="AB817" s="8"/>
    </row>
    <row r="818" spans="1:28" ht="15.75" customHeight="1" x14ac:dyDescent="0.2">
      <c r="A818" s="18"/>
      <c r="B818" s="18"/>
      <c r="C818" s="193"/>
      <c r="D818" s="18"/>
      <c r="E818" s="18"/>
      <c r="F818" s="18"/>
      <c r="G818" s="18"/>
      <c r="H818" s="18"/>
      <c r="I818" s="18"/>
      <c r="J818" s="18"/>
      <c r="K818" s="18"/>
      <c r="L818" s="18"/>
      <c r="M818" s="18"/>
      <c r="N818" s="18"/>
      <c r="O818" s="18"/>
      <c r="P818" s="18"/>
      <c r="Q818" s="1"/>
      <c r="S818" s="18"/>
      <c r="T818" s="18"/>
      <c r="U818" s="18"/>
      <c r="V818" s="18"/>
      <c r="W818" s="18"/>
      <c r="X818" s="18"/>
      <c r="Y818" s="18"/>
      <c r="Z818" s="18"/>
      <c r="AA818" s="18"/>
      <c r="AB818" s="8"/>
    </row>
    <row r="819" spans="1:28" ht="15.75" customHeight="1" x14ac:dyDescent="0.2">
      <c r="A819" s="18"/>
      <c r="B819" s="18"/>
      <c r="C819" s="193"/>
      <c r="D819" s="18"/>
      <c r="E819" s="18"/>
      <c r="F819" s="18"/>
      <c r="G819" s="18"/>
      <c r="H819" s="18"/>
      <c r="I819" s="18"/>
      <c r="J819" s="18"/>
      <c r="K819" s="18"/>
      <c r="L819" s="18"/>
      <c r="M819" s="18"/>
      <c r="N819" s="18"/>
      <c r="O819" s="18"/>
      <c r="P819" s="18"/>
      <c r="Q819" s="1"/>
      <c r="S819" s="18"/>
      <c r="T819" s="18"/>
      <c r="U819" s="18"/>
      <c r="V819" s="18"/>
      <c r="W819" s="18"/>
      <c r="X819" s="18"/>
      <c r="Y819" s="18"/>
      <c r="Z819" s="18"/>
      <c r="AA819" s="18"/>
      <c r="AB819" s="8"/>
    </row>
    <row r="820" spans="1:28" ht="15.75" customHeight="1" x14ac:dyDescent="0.2">
      <c r="A820" s="18"/>
      <c r="B820" s="18"/>
      <c r="C820" s="193"/>
      <c r="D820" s="18"/>
      <c r="E820" s="18"/>
      <c r="F820" s="18"/>
      <c r="G820" s="18"/>
      <c r="H820" s="18"/>
      <c r="I820" s="18"/>
      <c r="J820" s="18"/>
      <c r="K820" s="18"/>
      <c r="L820" s="18"/>
      <c r="M820" s="18"/>
      <c r="N820" s="18"/>
      <c r="O820" s="18"/>
      <c r="P820" s="18"/>
      <c r="Q820" s="1"/>
      <c r="S820" s="18"/>
      <c r="T820" s="18"/>
      <c r="U820" s="18"/>
      <c r="V820" s="18"/>
      <c r="W820" s="18"/>
      <c r="X820" s="18"/>
      <c r="Y820" s="18"/>
      <c r="Z820" s="18"/>
      <c r="AA820" s="18"/>
      <c r="AB820" s="8"/>
    </row>
    <row r="821" spans="1:28" ht="15.75" customHeight="1" x14ac:dyDescent="0.2">
      <c r="A821" s="18"/>
      <c r="B821" s="18"/>
      <c r="C821" s="193"/>
      <c r="D821" s="18"/>
      <c r="E821" s="18"/>
      <c r="F821" s="18"/>
      <c r="G821" s="18"/>
      <c r="H821" s="18"/>
      <c r="I821" s="18"/>
      <c r="J821" s="18"/>
      <c r="K821" s="18"/>
      <c r="L821" s="18"/>
      <c r="M821" s="18"/>
      <c r="N821" s="18"/>
      <c r="O821" s="18"/>
      <c r="P821" s="18"/>
      <c r="Q821" s="1"/>
      <c r="S821" s="18"/>
      <c r="T821" s="18"/>
      <c r="U821" s="18"/>
      <c r="V821" s="18"/>
      <c r="W821" s="18"/>
      <c r="X821" s="18"/>
      <c r="Y821" s="18"/>
      <c r="Z821" s="18"/>
      <c r="AA821" s="18"/>
      <c r="AB821" s="8"/>
    </row>
    <row r="822" spans="1:28" ht="15.75" customHeight="1" x14ac:dyDescent="0.2">
      <c r="A822" s="18"/>
      <c r="B822" s="18"/>
      <c r="C822" s="193"/>
      <c r="D822" s="18"/>
      <c r="E822" s="18"/>
      <c r="F822" s="18"/>
      <c r="G822" s="18"/>
      <c r="H822" s="18"/>
      <c r="I822" s="18"/>
      <c r="J822" s="18"/>
      <c r="K822" s="18"/>
      <c r="L822" s="18"/>
      <c r="M822" s="18"/>
      <c r="N822" s="18"/>
      <c r="O822" s="18"/>
      <c r="P822" s="18"/>
      <c r="Q822" s="1"/>
      <c r="S822" s="18"/>
      <c r="T822" s="18"/>
      <c r="U822" s="18"/>
      <c r="V822" s="18"/>
      <c r="W822" s="18"/>
      <c r="X822" s="18"/>
      <c r="Y822" s="18"/>
      <c r="Z822" s="18"/>
      <c r="AA822" s="18"/>
      <c r="AB822" s="8"/>
    </row>
    <row r="823" spans="1:28" ht="15.75" customHeight="1" x14ac:dyDescent="0.2">
      <c r="A823" s="18"/>
      <c r="B823" s="18"/>
      <c r="C823" s="193"/>
      <c r="D823" s="18"/>
      <c r="E823" s="18"/>
      <c r="F823" s="18"/>
      <c r="G823" s="18"/>
      <c r="H823" s="18"/>
      <c r="I823" s="18"/>
      <c r="J823" s="18"/>
      <c r="K823" s="18"/>
      <c r="L823" s="18"/>
      <c r="M823" s="18"/>
      <c r="N823" s="18"/>
      <c r="O823" s="18"/>
      <c r="P823" s="18"/>
      <c r="Q823" s="1"/>
      <c r="S823" s="18"/>
      <c r="T823" s="18"/>
      <c r="U823" s="18"/>
      <c r="V823" s="18"/>
      <c r="W823" s="18"/>
      <c r="X823" s="18"/>
      <c r="Y823" s="18"/>
      <c r="Z823" s="18"/>
      <c r="AA823" s="18"/>
      <c r="AB823" s="8"/>
    </row>
    <row r="824" spans="1:28" ht="15.75" customHeight="1" x14ac:dyDescent="0.2">
      <c r="A824" s="18"/>
      <c r="B824" s="18"/>
      <c r="C824" s="193"/>
      <c r="D824" s="18"/>
      <c r="E824" s="18"/>
      <c r="F824" s="18"/>
      <c r="G824" s="18"/>
      <c r="H824" s="18"/>
      <c r="I824" s="18"/>
      <c r="J824" s="18"/>
      <c r="K824" s="18"/>
      <c r="L824" s="18"/>
      <c r="M824" s="18"/>
      <c r="N824" s="18"/>
      <c r="O824" s="18"/>
      <c r="P824" s="18"/>
      <c r="Q824" s="1"/>
      <c r="S824" s="18"/>
      <c r="T824" s="18"/>
      <c r="U824" s="18"/>
      <c r="V824" s="18"/>
      <c r="W824" s="18"/>
      <c r="X824" s="18"/>
      <c r="Y824" s="18"/>
      <c r="Z824" s="18"/>
      <c r="AA824" s="18"/>
      <c r="AB824" s="8"/>
    </row>
    <row r="825" spans="1:28" ht="15.75" customHeight="1" x14ac:dyDescent="0.2">
      <c r="A825" s="18"/>
      <c r="B825" s="18"/>
      <c r="C825" s="193"/>
      <c r="D825" s="18"/>
      <c r="E825" s="18"/>
      <c r="F825" s="18"/>
      <c r="G825" s="18"/>
      <c r="H825" s="18"/>
      <c r="I825" s="18"/>
      <c r="J825" s="18"/>
      <c r="K825" s="18"/>
      <c r="L825" s="18"/>
      <c r="M825" s="18"/>
      <c r="N825" s="18"/>
      <c r="O825" s="18"/>
      <c r="P825" s="18"/>
      <c r="Q825" s="1"/>
      <c r="S825" s="18"/>
      <c r="T825" s="18"/>
      <c r="U825" s="18"/>
      <c r="V825" s="18"/>
      <c r="W825" s="18"/>
      <c r="X825" s="18"/>
      <c r="Y825" s="18"/>
      <c r="Z825" s="18"/>
      <c r="AA825" s="18"/>
      <c r="AB825" s="8"/>
    </row>
    <row r="826" spans="1:28" ht="15.75" customHeight="1" x14ac:dyDescent="0.2">
      <c r="A826" s="18"/>
      <c r="B826" s="18"/>
      <c r="C826" s="193"/>
      <c r="D826" s="18"/>
      <c r="E826" s="18"/>
      <c r="F826" s="18"/>
      <c r="G826" s="18"/>
      <c r="H826" s="18"/>
      <c r="I826" s="18"/>
      <c r="J826" s="18"/>
      <c r="K826" s="18"/>
      <c r="L826" s="18"/>
      <c r="M826" s="18"/>
      <c r="N826" s="18"/>
      <c r="O826" s="18"/>
      <c r="P826" s="18"/>
      <c r="Q826" s="1"/>
      <c r="S826" s="18"/>
      <c r="T826" s="18"/>
      <c r="U826" s="18"/>
      <c r="V826" s="18"/>
      <c r="W826" s="18"/>
      <c r="X826" s="18"/>
      <c r="Y826" s="18"/>
      <c r="Z826" s="18"/>
      <c r="AA826" s="18"/>
      <c r="AB826" s="8"/>
    </row>
    <row r="827" spans="1:28" ht="15.75" customHeight="1" x14ac:dyDescent="0.2">
      <c r="A827" s="18"/>
      <c r="B827" s="18"/>
      <c r="C827" s="193"/>
      <c r="D827" s="18"/>
      <c r="E827" s="18"/>
      <c r="F827" s="18"/>
      <c r="G827" s="18"/>
      <c r="H827" s="18"/>
      <c r="I827" s="18"/>
      <c r="J827" s="18"/>
      <c r="K827" s="18"/>
      <c r="L827" s="18"/>
      <c r="M827" s="18"/>
      <c r="N827" s="18"/>
      <c r="O827" s="18"/>
      <c r="P827" s="18"/>
      <c r="Q827" s="1"/>
      <c r="S827" s="18"/>
      <c r="T827" s="18"/>
      <c r="U827" s="18"/>
      <c r="V827" s="18"/>
      <c r="W827" s="18"/>
      <c r="X827" s="18"/>
      <c r="Y827" s="18"/>
      <c r="Z827" s="18"/>
      <c r="AA827" s="18"/>
      <c r="AB827" s="8"/>
    </row>
    <row r="828" spans="1:28" ht="15.75" customHeight="1" x14ac:dyDescent="0.2">
      <c r="A828" s="18"/>
      <c r="B828" s="18"/>
      <c r="C828" s="193"/>
      <c r="D828" s="18"/>
      <c r="E828" s="18"/>
      <c r="F828" s="18"/>
      <c r="G828" s="18"/>
      <c r="H828" s="18"/>
      <c r="I828" s="18"/>
      <c r="J828" s="18"/>
      <c r="K828" s="18"/>
      <c r="L828" s="18"/>
      <c r="M828" s="18"/>
      <c r="N828" s="18"/>
      <c r="O828" s="18"/>
      <c r="P828" s="18"/>
      <c r="Q828" s="1"/>
      <c r="S828" s="18"/>
      <c r="T828" s="18"/>
      <c r="U828" s="18"/>
      <c r="V828" s="18"/>
      <c r="W828" s="18"/>
      <c r="X828" s="18"/>
      <c r="Y828" s="18"/>
      <c r="Z828" s="18"/>
      <c r="AA828" s="18"/>
      <c r="AB828" s="8"/>
    </row>
    <row r="829" spans="1:28" ht="15.75" customHeight="1" x14ac:dyDescent="0.2">
      <c r="A829" s="18"/>
      <c r="B829" s="18"/>
      <c r="C829" s="193"/>
      <c r="D829" s="18"/>
      <c r="E829" s="18"/>
      <c r="F829" s="18"/>
      <c r="G829" s="18"/>
      <c r="H829" s="18"/>
      <c r="I829" s="18"/>
      <c r="J829" s="18"/>
      <c r="K829" s="18"/>
      <c r="L829" s="18"/>
      <c r="M829" s="18"/>
      <c r="N829" s="18"/>
      <c r="O829" s="18"/>
      <c r="P829" s="18"/>
      <c r="Q829" s="1"/>
      <c r="S829" s="18"/>
      <c r="T829" s="18"/>
      <c r="U829" s="18"/>
      <c r="V829" s="18"/>
      <c r="W829" s="18"/>
      <c r="X829" s="18"/>
      <c r="Y829" s="18"/>
      <c r="Z829" s="18"/>
      <c r="AA829" s="18"/>
      <c r="AB829" s="8"/>
    </row>
    <row r="830" spans="1:28" ht="15.75" customHeight="1" x14ac:dyDescent="0.2">
      <c r="A830" s="18"/>
      <c r="B830" s="18"/>
      <c r="C830" s="193"/>
      <c r="D830" s="18"/>
      <c r="E830" s="18"/>
      <c r="F830" s="18"/>
      <c r="G830" s="18"/>
      <c r="H830" s="18"/>
      <c r="I830" s="18"/>
      <c r="J830" s="18"/>
      <c r="K830" s="18"/>
      <c r="L830" s="18"/>
      <c r="M830" s="18"/>
      <c r="N830" s="18"/>
      <c r="O830" s="18"/>
      <c r="P830" s="18"/>
      <c r="Q830" s="1"/>
      <c r="S830" s="18"/>
      <c r="T830" s="18"/>
      <c r="U830" s="18"/>
      <c r="V830" s="18"/>
      <c r="W830" s="18"/>
      <c r="X830" s="18"/>
      <c r="Y830" s="18"/>
      <c r="Z830" s="18"/>
      <c r="AA830" s="18"/>
      <c r="AB830" s="8"/>
    </row>
    <row r="831" spans="1:28" ht="15.75" customHeight="1" x14ac:dyDescent="0.2">
      <c r="A831" s="18"/>
      <c r="B831" s="18"/>
      <c r="C831" s="193"/>
      <c r="D831" s="18"/>
      <c r="E831" s="18"/>
      <c r="F831" s="18"/>
      <c r="G831" s="18"/>
      <c r="H831" s="18"/>
      <c r="I831" s="18"/>
      <c r="J831" s="18"/>
      <c r="K831" s="18"/>
      <c r="L831" s="18"/>
      <c r="M831" s="18"/>
      <c r="N831" s="18"/>
      <c r="O831" s="18"/>
      <c r="P831" s="18"/>
      <c r="Q831" s="1"/>
      <c r="S831" s="18"/>
      <c r="T831" s="18"/>
      <c r="U831" s="18"/>
      <c r="V831" s="18"/>
      <c r="W831" s="18"/>
      <c r="X831" s="18"/>
      <c r="Y831" s="18"/>
      <c r="Z831" s="18"/>
      <c r="AA831" s="18"/>
      <c r="AB831" s="8"/>
    </row>
    <row r="832" spans="1:28" ht="15.75" customHeight="1" x14ac:dyDescent="0.2">
      <c r="A832" s="18"/>
      <c r="B832" s="18"/>
      <c r="C832" s="193"/>
      <c r="D832" s="18"/>
      <c r="E832" s="18"/>
      <c r="F832" s="18"/>
      <c r="G832" s="18"/>
      <c r="H832" s="18"/>
      <c r="I832" s="18"/>
      <c r="J832" s="18"/>
      <c r="K832" s="18"/>
      <c r="L832" s="18"/>
      <c r="M832" s="18"/>
      <c r="N832" s="18"/>
      <c r="O832" s="18"/>
      <c r="P832" s="18"/>
      <c r="Q832" s="1"/>
      <c r="S832" s="18"/>
      <c r="T832" s="18"/>
      <c r="U832" s="18"/>
      <c r="V832" s="18"/>
      <c r="W832" s="18"/>
      <c r="X832" s="18"/>
      <c r="Y832" s="18"/>
      <c r="Z832" s="18"/>
      <c r="AA832" s="18"/>
      <c r="AB832" s="8"/>
    </row>
    <row r="833" spans="1:28" ht="15.75" customHeight="1" x14ac:dyDescent="0.2">
      <c r="A833" s="18"/>
      <c r="B833" s="18"/>
      <c r="C833" s="193"/>
      <c r="D833" s="18"/>
      <c r="E833" s="18"/>
      <c r="F833" s="18"/>
      <c r="G833" s="18"/>
      <c r="H833" s="18"/>
      <c r="I833" s="18"/>
      <c r="J833" s="18"/>
      <c r="K833" s="18"/>
      <c r="L833" s="18"/>
      <c r="M833" s="18"/>
      <c r="N833" s="18"/>
      <c r="O833" s="18"/>
      <c r="P833" s="18"/>
      <c r="Q833" s="1"/>
      <c r="S833" s="18"/>
      <c r="T833" s="18"/>
      <c r="U833" s="18"/>
      <c r="V833" s="18"/>
      <c r="W833" s="18"/>
      <c r="X833" s="18"/>
      <c r="Y833" s="18"/>
      <c r="Z833" s="18"/>
      <c r="AA833" s="18"/>
      <c r="AB833" s="8"/>
    </row>
    <row r="834" spans="1:28" ht="15.75" customHeight="1" x14ac:dyDescent="0.2">
      <c r="A834" s="18"/>
      <c r="B834" s="18"/>
      <c r="C834" s="193"/>
      <c r="D834" s="18"/>
      <c r="E834" s="18"/>
      <c r="F834" s="18"/>
      <c r="G834" s="18"/>
      <c r="H834" s="18"/>
      <c r="I834" s="18"/>
      <c r="J834" s="18"/>
      <c r="K834" s="18"/>
      <c r="L834" s="18"/>
      <c r="M834" s="18"/>
      <c r="N834" s="18"/>
      <c r="O834" s="18"/>
      <c r="P834" s="18"/>
      <c r="Q834" s="1"/>
      <c r="S834" s="18"/>
      <c r="T834" s="18"/>
      <c r="U834" s="18"/>
      <c r="V834" s="18"/>
      <c r="W834" s="18"/>
      <c r="X834" s="18"/>
      <c r="Y834" s="18"/>
      <c r="Z834" s="18"/>
      <c r="AA834" s="18"/>
      <c r="AB834" s="8"/>
    </row>
    <row r="835" spans="1:28" ht="15.75" customHeight="1" x14ac:dyDescent="0.2">
      <c r="A835" s="18"/>
      <c r="B835" s="18"/>
      <c r="C835" s="193"/>
      <c r="D835" s="18"/>
      <c r="E835" s="18"/>
      <c r="F835" s="18"/>
      <c r="G835" s="18"/>
      <c r="H835" s="18"/>
      <c r="I835" s="18"/>
      <c r="J835" s="18"/>
      <c r="K835" s="18"/>
      <c r="L835" s="18"/>
      <c r="M835" s="18"/>
      <c r="N835" s="18"/>
      <c r="O835" s="18"/>
      <c r="P835" s="18"/>
      <c r="Q835" s="1"/>
      <c r="S835" s="18"/>
      <c r="T835" s="18"/>
      <c r="U835" s="18"/>
      <c r="V835" s="18"/>
      <c r="W835" s="18"/>
      <c r="X835" s="18"/>
      <c r="Y835" s="18"/>
      <c r="Z835" s="18"/>
      <c r="AA835" s="18"/>
      <c r="AB835" s="8"/>
    </row>
    <row r="836" spans="1:28" ht="15.75" customHeight="1" x14ac:dyDescent="0.2">
      <c r="A836" s="18"/>
      <c r="B836" s="18"/>
      <c r="C836" s="193"/>
      <c r="D836" s="18"/>
      <c r="E836" s="18"/>
      <c r="F836" s="18"/>
      <c r="G836" s="18"/>
      <c r="H836" s="18"/>
      <c r="I836" s="18"/>
      <c r="J836" s="18"/>
      <c r="K836" s="18"/>
      <c r="L836" s="18"/>
      <c r="M836" s="18"/>
      <c r="N836" s="18"/>
      <c r="O836" s="18"/>
      <c r="P836" s="18"/>
      <c r="Q836" s="1"/>
      <c r="S836" s="18"/>
      <c r="T836" s="18"/>
      <c r="U836" s="18"/>
      <c r="V836" s="18"/>
      <c r="W836" s="18"/>
      <c r="X836" s="18"/>
      <c r="Y836" s="18"/>
      <c r="Z836" s="18"/>
      <c r="AA836" s="18"/>
      <c r="AB836" s="8"/>
    </row>
    <row r="837" spans="1:28" ht="15.75" customHeight="1" x14ac:dyDescent="0.2">
      <c r="A837" s="18"/>
      <c r="B837" s="18"/>
      <c r="C837" s="193"/>
      <c r="D837" s="18"/>
      <c r="E837" s="18"/>
      <c r="F837" s="18"/>
      <c r="G837" s="18"/>
      <c r="H837" s="18"/>
      <c r="I837" s="18"/>
      <c r="J837" s="18"/>
      <c r="K837" s="18"/>
      <c r="L837" s="18"/>
      <c r="M837" s="18"/>
      <c r="N837" s="18"/>
      <c r="O837" s="18"/>
      <c r="P837" s="18"/>
      <c r="Q837" s="1"/>
      <c r="S837" s="18"/>
      <c r="T837" s="18"/>
      <c r="U837" s="18"/>
      <c r="V837" s="18"/>
      <c r="W837" s="18"/>
      <c r="X837" s="18"/>
      <c r="Y837" s="18"/>
      <c r="Z837" s="18"/>
      <c r="AA837" s="18"/>
      <c r="AB837" s="8"/>
    </row>
    <row r="838" spans="1:28" ht="15.75" customHeight="1" x14ac:dyDescent="0.2">
      <c r="A838" s="18"/>
      <c r="B838" s="18"/>
      <c r="C838" s="193"/>
      <c r="D838" s="18"/>
      <c r="E838" s="18"/>
      <c r="F838" s="18"/>
      <c r="G838" s="18"/>
      <c r="H838" s="18"/>
      <c r="I838" s="18"/>
      <c r="J838" s="18"/>
      <c r="K838" s="18"/>
      <c r="L838" s="18"/>
      <c r="M838" s="18"/>
      <c r="N838" s="18"/>
      <c r="O838" s="18"/>
      <c r="P838" s="18"/>
      <c r="Q838" s="1"/>
      <c r="S838" s="18"/>
      <c r="T838" s="18"/>
      <c r="U838" s="18"/>
      <c r="V838" s="18"/>
      <c r="W838" s="18"/>
      <c r="X838" s="18"/>
      <c r="Y838" s="18"/>
      <c r="Z838" s="18"/>
      <c r="AA838" s="18"/>
      <c r="AB838" s="8"/>
    </row>
    <row r="839" spans="1:28" ht="15.75" customHeight="1" x14ac:dyDescent="0.2">
      <c r="A839" s="18"/>
      <c r="B839" s="18"/>
      <c r="C839" s="193"/>
      <c r="D839" s="18"/>
      <c r="E839" s="18"/>
      <c r="F839" s="18"/>
      <c r="G839" s="18"/>
      <c r="H839" s="18"/>
      <c r="I839" s="18"/>
      <c r="J839" s="18"/>
      <c r="K839" s="18"/>
      <c r="L839" s="18"/>
      <c r="M839" s="18"/>
      <c r="N839" s="18"/>
      <c r="O839" s="18"/>
      <c r="P839" s="18"/>
      <c r="Q839" s="1"/>
      <c r="S839" s="18"/>
      <c r="T839" s="18"/>
      <c r="U839" s="18"/>
      <c r="V839" s="18"/>
      <c r="W839" s="18"/>
      <c r="X839" s="18"/>
      <c r="Y839" s="18"/>
      <c r="Z839" s="18"/>
      <c r="AA839" s="18"/>
      <c r="AB839" s="8"/>
    </row>
    <row r="840" spans="1:28" ht="15.75" customHeight="1" x14ac:dyDescent="0.2">
      <c r="A840" s="18"/>
      <c r="B840" s="18"/>
      <c r="C840" s="193"/>
      <c r="D840" s="18"/>
      <c r="E840" s="18"/>
      <c r="F840" s="18"/>
      <c r="G840" s="18"/>
      <c r="H840" s="18"/>
      <c r="I840" s="18"/>
      <c r="J840" s="18"/>
      <c r="K840" s="18"/>
      <c r="L840" s="18"/>
      <c r="M840" s="18"/>
      <c r="N840" s="18"/>
      <c r="O840" s="18"/>
      <c r="P840" s="18"/>
      <c r="Q840" s="1"/>
      <c r="S840" s="18"/>
      <c r="T840" s="18"/>
      <c r="U840" s="18"/>
      <c r="V840" s="18"/>
      <c r="W840" s="18"/>
      <c r="X840" s="18"/>
      <c r="Y840" s="18"/>
      <c r="Z840" s="18"/>
      <c r="AA840" s="18"/>
      <c r="AB840" s="8"/>
    </row>
    <row r="841" spans="1:28" ht="15.75" customHeight="1" x14ac:dyDescent="0.2">
      <c r="A841" s="18"/>
      <c r="B841" s="18"/>
      <c r="C841" s="193"/>
      <c r="D841" s="18"/>
      <c r="E841" s="18"/>
      <c r="F841" s="18"/>
      <c r="G841" s="18"/>
      <c r="H841" s="18"/>
      <c r="I841" s="18"/>
      <c r="J841" s="18"/>
      <c r="K841" s="18"/>
      <c r="L841" s="18"/>
      <c r="M841" s="18"/>
      <c r="N841" s="18"/>
      <c r="O841" s="18"/>
      <c r="P841" s="18"/>
      <c r="Q841" s="1"/>
      <c r="S841" s="18"/>
      <c r="T841" s="18"/>
      <c r="U841" s="18"/>
      <c r="V841" s="18"/>
      <c r="W841" s="18"/>
      <c r="X841" s="18"/>
      <c r="Y841" s="18"/>
      <c r="Z841" s="18"/>
      <c r="AA841" s="18"/>
      <c r="AB841" s="8"/>
    </row>
    <row r="842" spans="1:28" ht="15.75" customHeight="1" x14ac:dyDescent="0.2">
      <c r="A842" s="18"/>
      <c r="B842" s="18"/>
      <c r="C842" s="193"/>
      <c r="D842" s="18"/>
      <c r="E842" s="18"/>
      <c r="F842" s="18"/>
      <c r="G842" s="18"/>
      <c r="H842" s="18"/>
      <c r="I842" s="18"/>
      <c r="J842" s="18"/>
      <c r="K842" s="18"/>
      <c r="L842" s="18"/>
      <c r="M842" s="18"/>
      <c r="N842" s="18"/>
      <c r="O842" s="18"/>
      <c r="P842" s="18"/>
      <c r="Q842" s="1"/>
      <c r="S842" s="18"/>
      <c r="T842" s="18"/>
      <c r="U842" s="18"/>
      <c r="V842" s="18"/>
      <c r="W842" s="18"/>
      <c r="X842" s="18"/>
      <c r="Y842" s="18"/>
      <c r="Z842" s="18"/>
      <c r="AA842" s="18"/>
      <c r="AB842" s="8"/>
    </row>
    <row r="843" spans="1:28" ht="15.75" customHeight="1" x14ac:dyDescent="0.2">
      <c r="A843" s="18"/>
      <c r="B843" s="18"/>
      <c r="C843" s="193"/>
      <c r="D843" s="18"/>
      <c r="E843" s="18"/>
      <c r="F843" s="18"/>
      <c r="G843" s="18"/>
      <c r="H843" s="18"/>
      <c r="I843" s="18"/>
      <c r="J843" s="18"/>
      <c r="K843" s="18"/>
      <c r="L843" s="18"/>
      <c r="M843" s="18"/>
      <c r="N843" s="18"/>
      <c r="O843" s="18"/>
      <c r="P843" s="18"/>
      <c r="Q843" s="1"/>
      <c r="S843" s="18"/>
      <c r="T843" s="18"/>
      <c r="U843" s="18"/>
      <c r="V843" s="18"/>
      <c r="W843" s="18"/>
      <c r="X843" s="18"/>
      <c r="Y843" s="18"/>
      <c r="Z843" s="18"/>
      <c r="AA843" s="18"/>
      <c r="AB843" s="8"/>
    </row>
    <row r="844" spans="1:28" ht="15.75" customHeight="1" x14ac:dyDescent="0.2">
      <c r="A844" s="18"/>
      <c r="B844" s="18"/>
      <c r="C844" s="193"/>
      <c r="D844" s="18"/>
      <c r="E844" s="18"/>
      <c r="F844" s="18"/>
      <c r="G844" s="18"/>
      <c r="H844" s="18"/>
      <c r="I844" s="18"/>
      <c r="J844" s="18"/>
      <c r="K844" s="18"/>
      <c r="L844" s="18"/>
      <c r="M844" s="18"/>
      <c r="N844" s="18"/>
      <c r="O844" s="18"/>
      <c r="P844" s="18"/>
      <c r="Q844" s="1"/>
      <c r="S844" s="18"/>
      <c r="T844" s="18"/>
      <c r="U844" s="18"/>
      <c r="V844" s="18"/>
      <c r="W844" s="18"/>
      <c r="X844" s="18"/>
      <c r="Y844" s="18"/>
      <c r="Z844" s="18"/>
      <c r="AA844" s="18"/>
      <c r="AB844" s="8"/>
    </row>
    <row r="845" spans="1:28" ht="15.75" customHeight="1" x14ac:dyDescent="0.2">
      <c r="A845" s="18"/>
      <c r="B845" s="18"/>
      <c r="C845" s="193"/>
      <c r="D845" s="18"/>
      <c r="E845" s="18"/>
      <c r="F845" s="18"/>
      <c r="G845" s="18"/>
      <c r="H845" s="18"/>
      <c r="I845" s="18"/>
      <c r="J845" s="18"/>
      <c r="K845" s="18"/>
      <c r="L845" s="18"/>
      <c r="M845" s="18"/>
      <c r="N845" s="18"/>
      <c r="O845" s="18"/>
      <c r="P845" s="18"/>
      <c r="Q845" s="1"/>
      <c r="S845" s="18"/>
      <c r="T845" s="18"/>
      <c r="U845" s="18"/>
      <c r="V845" s="18"/>
      <c r="W845" s="18"/>
      <c r="X845" s="18"/>
      <c r="Y845" s="18"/>
      <c r="Z845" s="18"/>
      <c r="AA845" s="18"/>
      <c r="AB845" s="8"/>
    </row>
    <row r="846" spans="1:28" ht="15.75" customHeight="1" x14ac:dyDescent="0.2">
      <c r="A846" s="18"/>
      <c r="B846" s="18"/>
      <c r="C846" s="193"/>
      <c r="D846" s="18"/>
      <c r="E846" s="18"/>
      <c r="F846" s="18"/>
      <c r="G846" s="18"/>
      <c r="H846" s="18"/>
      <c r="I846" s="18"/>
      <c r="J846" s="18"/>
      <c r="K846" s="18"/>
      <c r="L846" s="18"/>
      <c r="M846" s="18"/>
      <c r="N846" s="18"/>
      <c r="O846" s="18"/>
      <c r="P846" s="18"/>
      <c r="Q846" s="1"/>
      <c r="S846" s="18"/>
      <c r="T846" s="18"/>
      <c r="U846" s="18"/>
      <c r="V846" s="18"/>
      <c r="W846" s="18"/>
      <c r="X846" s="18"/>
      <c r="Y846" s="18"/>
      <c r="Z846" s="18"/>
      <c r="AA846" s="18"/>
      <c r="AB846" s="8"/>
    </row>
    <row r="847" spans="1:28" ht="15.75" customHeight="1" x14ac:dyDescent="0.2">
      <c r="A847" s="18"/>
      <c r="B847" s="18"/>
      <c r="C847" s="193"/>
      <c r="D847" s="18"/>
      <c r="E847" s="18"/>
      <c r="F847" s="18"/>
      <c r="G847" s="18"/>
      <c r="H847" s="18"/>
      <c r="I847" s="18"/>
      <c r="J847" s="18"/>
      <c r="K847" s="18"/>
      <c r="L847" s="18"/>
      <c r="M847" s="18"/>
      <c r="N847" s="18"/>
      <c r="O847" s="18"/>
      <c r="P847" s="18"/>
      <c r="Q847" s="1"/>
      <c r="S847" s="18"/>
      <c r="T847" s="18"/>
      <c r="U847" s="18"/>
      <c r="V847" s="18"/>
      <c r="W847" s="18"/>
      <c r="X847" s="18"/>
      <c r="Y847" s="18"/>
      <c r="Z847" s="18"/>
      <c r="AA847" s="18"/>
      <c r="AB847" s="8"/>
    </row>
    <row r="848" spans="1:28" ht="15.75" customHeight="1" x14ac:dyDescent="0.2">
      <c r="A848" s="18"/>
      <c r="B848" s="18"/>
      <c r="C848" s="193"/>
      <c r="D848" s="18"/>
      <c r="E848" s="18"/>
      <c r="F848" s="18"/>
      <c r="G848" s="18"/>
      <c r="H848" s="18"/>
      <c r="I848" s="18"/>
      <c r="J848" s="18"/>
      <c r="K848" s="18"/>
      <c r="L848" s="18"/>
      <c r="M848" s="18"/>
      <c r="N848" s="18"/>
      <c r="O848" s="18"/>
      <c r="P848" s="18"/>
      <c r="Q848" s="1"/>
      <c r="S848" s="18"/>
      <c r="T848" s="18"/>
      <c r="U848" s="18"/>
      <c r="V848" s="18"/>
      <c r="W848" s="18"/>
      <c r="X848" s="18"/>
      <c r="Y848" s="18"/>
      <c r="Z848" s="18"/>
      <c r="AA848" s="18"/>
      <c r="AB848" s="8"/>
    </row>
    <row r="849" spans="1:28" ht="15.75" customHeight="1" x14ac:dyDescent="0.2">
      <c r="A849" s="18"/>
      <c r="B849" s="18"/>
      <c r="C849" s="193"/>
      <c r="D849" s="18"/>
      <c r="E849" s="18"/>
      <c r="F849" s="18"/>
      <c r="G849" s="18"/>
      <c r="H849" s="18"/>
      <c r="I849" s="18"/>
      <c r="J849" s="18"/>
      <c r="K849" s="18"/>
      <c r="L849" s="18"/>
      <c r="M849" s="18"/>
      <c r="N849" s="18"/>
      <c r="O849" s="18"/>
      <c r="P849" s="18"/>
      <c r="Q849" s="1"/>
      <c r="S849" s="18"/>
      <c r="T849" s="18"/>
      <c r="U849" s="18"/>
      <c r="V849" s="18"/>
      <c r="W849" s="18"/>
      <c r="X849" s="18"/>
      <c r="Y849" s="18"/>
      <c r="Z849" s="18"/>
      <c r="AA849" s="18"/>
      <c r="AB849" s="8"/>
    </row>
    <row r="850" spans="1:28" ht="15.75" customHeight="1" x14ac:dyDescent="0.2">
      <c r="A850" s="18"/>
      <c r="B850" s="18"/>
      <c r="C850" s="193"/>
      <c r="D850" s="18"/>
      <c r="E850" s="18"/>
      <c r="F850" s="18"/>
      <c r="G850" s="18"/>
      <c r="H850" s="18"/>
      <c r="I850" s="18"/>
      <c r="J850" s="18"/>
      <c r="K850" s="18"/>
      <c r="L850" s="18"/>
      <c r="M850" s="18"/>
      <c r="N850" s="18"/>
      <c r="O850" s="18"/>
      <c r="P850" s="18"/>
      <c r="Q850" s="1"/>
      <c r="S850" s="18"/>
      <c r="T850" s="18"/>
      <c r="U850" s="18"/>
      <c r="V850" s="18"/>
      <c r="W850" s="18"/>
      <c r="X850" s="18"/>
      <c r="Y850" s="18"/>
      <c r="Z850" s="18"/>
      <c r="AA850" s="18"/>
      <c r="AB850" s="8"/>
    </row>
    <row r="851" spans="1:28" ht="15.75" customHeight="1" x14ac:dyDescent="0.2">
      <c r="A851" s="18"/>
      <c r="B851" s="18"/>
      <c r="C851" s="193"/>
      <c r="D851" s="18"/>
      <c r="E851" s="18"/>
      <c r="F851" s="18"/>
      <c r="G851" s="18"/>
      <c r="H851" s="18"/>
      <c r="I851" s="18"/>
      <c r="J851" s="18"/>
      <c r="K851" s="18"/>
      <c r="L851" s="18"/>
      <c r="M851" s="18"/>
      <c r="N851" s="18"/>
      <c r="O851" s="18"/>
      <c r="P851" s="18"/>
      <c r="Q851" s="1"/>
      <c r="S851" s="18"/>
      <c r="T851" s="18"/>
      <c r="U851" s="18"/>
      <c r="V851" s="18"/>
      <c r="W851" s="18"/>
      <c r="X851" s="18"/>
      <c r="Y851" s="18"/>
      <c r="Z851" s="18"/>
      <c r="AA851" s="18"/>
      <c r="AB851" s="8"/>
    </row>
    <row r="852" spans="1:28" ht="15.75" customHeight="1" x14ac:dyDescent="0.2">
      <c r="A852" s="18"/>
      <c r="B852" s="18"/>
      <c r="C852" s="193"/>
      <c r="D852" s="18"/>
      <c r="E852" s="18"/>
      <c r="F852" s="18"/>
      <c r="G852" s="18"/>
      <c r="H852" s="18"/>
      <c r="I852" s="18"/>
      <c r="J852" s="18"/>
      <c r="K852" s="18"/>
      <c r="L852" s="18"/>
      <c r="M852" s="18"/>
      <c r="N852" s="18"/>
      <c r="O852" s="18"/>
      <c r="P852" s="18"/>
      <c r="Q852" s="1"/>
      <c r="S852" s="18"/>
      <c r="T852" s="18"/>
      <c r="U852" s="18"/>
      <c r="V852" s="18"/>
      <c r="W852" s="18"/>
      <c r="X852" s="18"/>
      <c r="Y852" s="18"/>
      <c r="Z852" s="18"/>
      <c r="AA852" s="18"/>
      <c r="AB852" s="8"/>
    </row>
    <row r="853" spans="1:28" ht="15.75" customHeight="1" x14ac:dyDescent="0.2">
      <c r="A853" s="18"/>
      <c r="B853" s="18"/>
      <c r="C853" s="193"/>
      <c r="D853" s="18"/>
      <c r="E853" s="18"/>
      <c r="F853" s="18"/>
      <c r="G853" s="18"/>
      <c r="H853" s="18"/>
      <c r="I853" s="18"/>
      <c r="J853" s="18"/>
      <c r="K853" s="18"/>
      <c r="L853" s="18"/>
      <c r="M853" s="18"/>
      <c r="N853" s="18"/>
      <c r="O853" s="18"/>
      <c r="P853" s="18"/>
      <c r="Q853" s="1"/>
      <c r="S853" s="18"/>
      <c r="T853" s="18"/>
      <c r="U853" s="18"/>
      <c r="V853" s="18"/>
      <c r="W853" s="18"/>
      <c r="X853" s="18"/>
      <c r="Y853" s="18"/>
      <c r="Z853" s="18"/>
      <c r="AA853" s="18"/>
      <c r="AB853" s="8"/>
    </row>
    <row r="854" spans="1:28" ht="15.75" customHeight="1" x14ac:dyDescent="0.2">
      <c r="A854" s="18"/>
      <c r="B854" s="18"/>
      <c r="C854" s="193"/>
      <c r="D854" s="18"/>
      <c r="E854" s="18"/>
      <c r="F854" s="18"/>
      <c r="G854" s="18"/>
      <c r="H854" s="18"/>
      <c r="I854" s="18"/>
      <c r="J854" s="18"/>
      <c r="K854" s="18"/>
      <c r="L854" s="18"/>
      <c r="M854" s="18"/>
      <c r="N854" s="18"/>
      <c r="O854" s="18"/>
      <c r="P854" s="18"/>
      <c r="Q854" s="1"/>
      <c r="S854" s="18"/>
      <c r="T854" s="18"/>
      <c r="U854" s="18"/>
      <c r="V854" s="18"/>
      <c r="W854" s="18"/>
      <c r="X854" s="18"/>
      <c r="Y854" s="18"/>
      <c r="Z854" s="18"/>
      <c r="AA854" s="18"/>
      <c r="AB854" s="8"/>
    </row>
    <row r="855" spans="1:28" ht="15.75" customHeight="1" x14ac:dyDescent="0.2">
      <c r="A855" s="18"/>
      <c r="B855" s="18"/>
      <c r="C855" s="193"/>
      <c r="D855" s="18"/>
      <c r="E855" s="18"/>
      <c r="F855" s="18"/>
      <c r="G855" s="18"/>
      <c r="H855" s="18"/>
      <c r="I855" s="18"/>
      <c r="J855" s="18"/>
      <c r="K855" s="18"/>
      <c r="L855" s="18"/>
      <c r="M855" s="18"/>
      <c r="N855" s="18"/>
      <c r="O855" s="18"/>
      <c r="P855" s="18"/>
      <c r="Q855" s="1"/>
      <c r="S855" s="18"/>
      <c r="T855" s="18"/>
      <c r="U855" s="18"/>
      <c r="V855" s="18"/>
      <c r="W855" s="18"/>
      <c r="X855" s="18"/>
      <c r="Y855" s="18"/>
      <c r="Z855" s="18"/>
      <c r="AA855" s="18"/>
      <c r="AB855" s="8"/>
    </row>
    <row r="856" spans="1:28" ht="15.75" customHeight="1" x14ac:dyDescent="0.2">
      <c r="A856" s="18"/>
      <c r="B856" s="18"/>
      <c r="C856" s="193"/>
      <c r="D856" s="18"/>
      <c r="E856" s="18"/>
      <c r="F856" s="18"/>
      <c r="G856" s="18"/>
      <c r="H856" s="18"/>
      <c r="I856" s="18"/>
      <c r="J856" s="18"/>
      <c r="K856" s="18"/>
      <c r="L856" s="18"/>
      <c r="M856" s="18"/>
      <c r="N856" s="18"/>
      <c r="O856" s="18"/>
      <c r="P856" s="18"/>
      <c r="Q856" s="1"/>
      <c r="S856" s="18"/>
      <c r="T856" s="18"/>
      <c r="U856" s="18"/>
      <c r="V856" s="18"/>
      <c r="W856" s="18"/>
      <c r="X856" s="18"/>
      <c r="Y856" s="18"/>
      <c r="Z856" s="18"/>
      <c r="AA856" s="18"/>
      <c r="AB856" s="8"/>
    </row>
    <row r="857" spans="1:28" ht="15.75" customHeight="1" x14ac:dyDescent="0.2">
      <c r="A857" s="18"/>
      <c r="B857" s="18"/>
      <c r="C857" s="193"/>
      <c r="D857" s="18"/>
      <c r="E857" s="18"/>
      <c r="F857" s="18"/>
      <c r="G857" s="18"/>
      <c r="H857" s="18"/>
      <c r="I857" s="18"/>
      <c r="J857" s="18"/>
      <c r="K857" s="18"/>
      <c r="L857" s="18"/>
      <c r="M857" s="18"/>
      <c r="N857" s="18"/>
      <c r="O857" s="18"/>
      <c r="P857" s="18"/>
      <c r="Q857" s="1"/>
      <c r="S857" s="18"/>
      <c r="T857" s="18"/>
      <c r="U857" s="18"/>
      <c r="V857" s="18"/>
      <c r="W857" s="18"/>
      <c r="X857" s="18"/>
      <c r="Y857" s="18"/>
      <c r="Z857" s="18"/>
      <c r="AA857" s="18"/>
      <c r="AB857" s="8"/>
    </row>
    <row r="858" spans="1:28" ht="15.75" customHeight="1" x14ac:dyDescent="0.2">
      <c r="A858" s="18"/>
      <c r="B858" s="18"/>
      <c r="C858" s="193"/>
      <c r="D858" s="18"/>
      <c r="E858" s="18"/>
      <c r="F858" s="18"/>
      <c r="G858" s="18"/>
      <c r="H858" s="18"/>
      <c r="I858" s="18"/>
      <c r="J858" s="18"/>
      <c r="K858" s="18"/>
      <c r="L858" s="18"/>
      <c r="M858" s="18"/>
      <c r="N858" s="18"/>
      <c r="O858" s="18"/>
      <c r="P858" s="18"/>
      <c r="Q858" s="1"/>
      <c r="S858" s="18"/>
      <c r="T858" s="18"/>
      <c r="U858" s="18"/>
      <c r="V858" s="18"/>
      <c r="W858" s="18"/>
      <c r="X858" s="18"/>
      <c r="Y858" s="18"/>
      <c r="Z858" s="18"/>
      <c r="AA858" s="18"/>
      <c r="AB858" s="8"/>
    </row>
    <row r="859" spans="1:28" ht="15.75" customHeight="1" x14ac:dyDescent="0.2">
      <c r="A859" s="18"/>
      <c r="B859" s="18"/>
      <c r="C859" s="193"/>
      <c r="D859" s="18"/>
      <c r="E859" s="18"/>
      <c r="F859" s="18"/>
      <c r="G859" s="18"/>
      <c r="H859" s="18"/>
      <c r="I859" s="18"/>
      <c r="J859" s="18"/>
      <c r="K859" s="18"/>
      <c r="L859" s="18"/>
      <c r="M859" s="18"/>
      <c r="N859" s="18"/>
      <c r="O859" s="18"/>
      <c r="P859" s="18"/>
      <c r="Q859" s="1"/>
      <c r="S859" s="18"/>
      <c r="T859" s="18"/>
      <c r="U859" s="18"/>
      <c r="V859" s="18"/>
      <c r="W859" s="18"/>
      <c r="X859" s="18"/>
      <c r="Y859" s="18"/>
      <c r="Z859" s="18"/>
      <c r="AA859" s="18"/>
      <c r="AB859" s="8"/>
    </row>
    <row r="860" spans="1:28" ht="15.75" customHeight="1" x14ac:dyDescent="0.2">
      <c r="A860" s="18"/>
      <c r="B860" s="18"/>
      <c r="C860" s="193"/>
      <c r="D860" s="18"/>
      <c r="E860" s="18"/>
      <c r="F860" s="18"/>
      <c r="G860" s="18"/>
      <c r="H860" s="18"/>
      <c r="I860" s="18"/>
      <c r="J860" s="18"/>
      <c r="K860" s="18"/>
      <c r="L860" s="18"/>
      <c r="M860" s="18"/>
      <c r="N860" s="18"/>
      <c r="O860" s="18"/>
      <c r="P860" s="18"/>
      <c r="Q860" s="1"/>
      <c r="S860" s="18"/>
      <c r="T860" s="18"/>
      <c r="U860" s="18"/>
      <c r="V860" s="18"/>
      <c r="W860" s="18"/>
      <c r="X860" s="18"/>
      <c r="Y860" s="18"/>
      <c r="Z860" s="18"/>
      <c r="AA860" s="18"/>
      <c r="AB860" s="8"/>
    </row>
    <row r="861" spans="1:28" ht="15.75" customHeight="1" x14ac:dyDescent="0.2">
      <c r="A861" s="18"/>
      <c r="B861" s="18"/>
      <c r="C861" s="193"/>
      <c r="D861" s="18"/>
      <c r="E861" s="18"/>
      <c r="F861" s="18"/>
      <c r="G861" s="18"/>
      <c r="H861" s="18"/>
      <c r="I861" s="18"/>
      <c r="J861" s="18"/>
      <c r="K861" s="18"/>
      <c r="L861" s="18"/>
      <c r="M861" s="18"/>
      <c r="N861" s="18"/>
      <c r="O861" s="18"/>
      <c r="P861" s="18"/>
      <c r="Q861" s="1"/>
      <c r="S861" s="18"/>
      <c r="T861" s="18"/>
      <c r="U861" s="18"/>
      <c r="V861" s="18"/>
      <c r="W861" s="18"/>
      <c r="X861" s="18"/>
      <c r="Y861" s="18"/>
      <c r="Z861" s="18"/>
      <c r="AA861" s="18"/>
      <c r="AB861" s="8"/>
    </row>
    <row r="862" spans="1:28" ht="15.75" customHeight="1" x14ac:dyDescent="0.2">
      <c r="A862" s="18"/>
      <c r="B862" s="18"/>
      <c r="C862" s="193"/>
      <c r="D862" s="18"/>
      <c r="E862" s="18"/>
      <c r="F862" s="18"/>
      <c r="G862" s="18"/>
      <c r="H862" s="18"/>
      <c r="I862" s="18"/>
      <c r="J862" s="18"/>
      <c r="K862" s="18"/>
      <c r="L862" s="18"/>
      <c r="M862" s="18"/>
      <c r="N862" s="18"/>
      <c r="O862" s="18"/>
      <c r="P862" s="18"/>
      <c r="Q862" s="1"/>
      <c r="S862" s="18"/>
      <c r="T862" s="18"/>
      <c r="U862" s="18"/>
      <c r="V862" s="18"/>
      <c r="W862" s="18"/>
      <c r="X862" s="18"/>
      <c r="Y862" s="18"/>
      <c r="Z862" s="18"/>
      <c r="AA862" s="18"/>
      <c r="AB862" s="8"/>
    </row>
    <row r="863" spans="1:28" ht="15.75" customHeight="1" x14ac:dyDescent="0.2">
      <c r="A863" s="18"/>
      <c r="B863" s="18"/>
      <c r="C863" s="193"/>
      <c r="D863" s="18"/>
      <c r="E863" s="18"/>
      <c r="F863" s="18"/>
      <c r="G863" s="18"/>
      <c r="H863" s="18"/>
      <c r="I863" s="18"/>
      <c r="J863" s="18"/>
      <c r="K863" s="18"/>
      <c r="L863" s="18"/>
      <c r="M863" s="18"/>
      <c r="N863" s="18"/>
      <c r="O863" s="18"/>
      <c r="P863" s="18"/>
      <c r="Q863" s="1"/>
      <c r="S863" s="18"/>
      <c r="T863" s="18"/>
      <c r="U863" s="18"/>
      <c r="V863" s="18"/>
      <c r="W863" s="18"/>
      <c r="X863" s="18"/>
      <c r="Y863" s="18"/>
      <c r="Z863" s="18"/>
      <c r="AA863" s="18"/>
      <c r="AB863" s="8"/>
    </row>
    <row r="864" spans="1:28" ht="15.75" customHeight="1" x14ac:dyDescent="0.2">
      <c r="A864" s="18"/>
      <c r="B864" s="18"/>
      <c r="C864" s="193"/>
      <c r="D864" s="18"/>
      <c r="E864" s="18"/>
      <c r="F864" s="18"/>
      <c r="G864" s="18"/>
      <c r="H864" s="18"/>
      <c r="I864" s="18"/>
      <c r="J864" s="18"/>
      <c r="K864" s="18"/>
      <c r="L864" s="18"/>
      <c r="M864" s="18"/>
      <c r="N864" s="18"/>
      <c r="O864" s="18"/>
      <c r="P864" s="18"/>
      <c r="Q864" s="1"/>
      <c r="S864" s="18"/>
      <c r="T864" s="18"/>
      <c r="U864" s="18"/>
      <c r="V864" s="18"/>
      <c r="W864" s="18"/>
      <c r="X864" s="18"/>
      <c r="Y864" s="18"/>
      <c r="Z864" s="18"/>
      <c r="AA864" s="18"/>
      <c r="AB864" s="8"/>
    </row>
    <row r="865" spans="1:28" ht="15.75" customHeight="1" x14ac:dyDescent="0.2">
      <c r="A865" s="18"/>
      <c r="B865" s="18"/>
      <c r="C865" s="193"/>
      <c r="D865" s="18"/>
      <c r="E865" s="18"/>
      <c r="F865" s="18"/>
      <c r="G865" s="18"/>
      <c r="H865" s="18"/>
      <c r="I865" s="18"/>
      <c r="J865" s="18"/>
      <c r="K865" s="18"/>
      <c r="L865" s="18"/>
      <c r="M865" s="18"/>
      <c r="N865" s="18"/>
      <c r="O865" s="18"/>
      <c r="P865" s="18"/>
      <c r="Q865" s="1"/>
      <c r="S865" s="18"/>
      <c r="T865" s="18"/>
      <c r="U865" s="18"/>
      <c r="V865" s="18"/>
      <c r="W865" s="18"/>
      <c r="X865" s="18"/>
      <c r="Y865" s="18"/>
      <c r="Z865" s="18"/>
      <c r="AA865" s="18"/>
      <c r="AB865" s="8"/>
    </row>
    <row r="866" spans="1:28" ht="15.75" customHeight="1" x14ac:dyDescent="0.2">
      <c r="A866" s="18"/>
      <c r="B866" s="18"/>
      <c r="C866" s="193"/>
      <c r="D866" s="18"/>
      <c r="E866" s="18"/>
      <c r="F866" s="18"/>
      <c r="G866" s="18"/>
      <c r="H866" s="18"/>
      <c r="I866" s="18"/>
      <c r="J866" s="18"/>
      <c r="K866" s="18"/>
      <c r="L866" s="18"/>
      <c r="M866" s="18"/>
      <c r="N866" s="18"/>
      <c r="O866" s="18"/>
      <c r="P866" s="18"/>
      <c r="Q866" s="1"/>
      <c r="S866" s="18"/>
      <c r="T866" s="18"/>
      <c r="U866" s="18"/>
      <c r="V866" s="18"/>
      <c r="W866" s="18"/>
      <c r="X866" s="18"/>
      <c r="Y866" s="18"/>
      <c r="Z866" s="18"/>
      <c r="AA866" s="18"/>
      <c r="AB866" s="8"/>
    </row>
    <row r="867" spans="1:28" ht="15.75" customHeight="1" x14ac:dyDescent="0.2">
      <c r="A867" s="18"/>
      <c r="B867" s="18"/>
      <c r="C867" s="193"/>
      <c r="D867" s="18"/>
      <c r="E867" s="18"/>
      <c r="F867" s="18"/>
      <c r="G867" s="18"/>
      <c r="H867" s="18"/>
      <c r="I867" s="18"/>
      <c r="J867" s="18"/>
      <c r="K867" s="18"/>
      <c r="L867" s="18"/>
      <c r="M867" s="18"/>
      <c r="N867" s="18"/>
      <c r="O867" s="18"/>
      <c r="P867" s="18"/>
      <c r="Q867" s="1"/>
      <c r="S867" s="18"/>
      <c r="T867" s="18"/>
      <c r="U867" s="18"/>
      <c r="V867" s="18"/>
      <c r="W867" s="18"/>
      <c r="X867" s="18"/>
      <c r="Y867" s="18"/>
      <c r="Z867" s="18"/>
      <c r="AA867" s="18"/>
      <c r="AB867" s="8"/>
    </row>
    <row r="868" spans="1:28" ht="15.75" customHeight="1" x14ac:dyDescent="0.2">
      <c r="A868" s="18"/>
      <c r="B868" s="18"/>
      <c r="C868" s="193"/>
      <c r="D868" s="18"/>
      <c r="E868" s="18"/>
      <c r="F868" s="18"/>
      <c r="G868" s="18"/>
      <c r="H868" s="18"/>
      <c r="I868" s="18"/>
      <c r="J868" s="18"/>
      <c r="K868" s="18"/>
      <c r="L868" s="18"/>
      <c r="M868" s="18"/>
      <c r="N868" s="18"/>
      <c r="O868" s="18"/>
      <c r="P868" s="18"/>
      <c r="Q868" s="1"/>
      <c r="S868" s="18"/>
      <c r="T868" s="18"/>
      <c r="U868" s="18"/>
      <c r="V868" s="18"/>
      <c r="W868" s="18"/>
      <c r="X868" s="18"/>
      <c r="Y868" s="18"/>
      <c r="Z868" s="18"/>
      <c r="AA868" s="18"/>
      <c r="AB868" s="8"/>
    </row>
    <row r="869" spans="1:28" ht="15.75" customHeight="1" x14ac:dyDescent="0.2">
      <c r="A869" s="18"/>
      <c r="B869" s="18"/>
      <c r="C869" s="193"/>
      <c r="D869" s="18"/>
      <c r="E869" s="18"/>
      <c r="F869" s="18"/>
      <c r="G869" s="18"/>
      <c r="H869" s="18"/>
      <c r="I869" s="18"/>
      <c r="J869" s="18"/>
      <c r="K869" s="18"/>
      <c r="L869" s="18"/>
      <c r="M869" s="18"/>
      <c r="N869" s="18"/>
      <c r="O869" s="18"/>
      <c r="P869" s="18"/>
      <c r="Q869" s="1"/>
      <c r="S869" s="18"/>
      <c r="T869" s="18"/>
      <c r="U869" s="18"/>
      <c r="V869" s="18"/>
      <c r="W869" s="18"/>
      <c r="X869" s="18"/>
      <c r="Y869" s="18"/>
      <c r="Z869" s="18"/>
      <c r="AA869" s="18"/>
      <c r="AB869" s="8"/>
    </row>
    <row r="870" spans="1:28" ht="15.75" customHeight="1" x14ac:dyDescent="0.2">
      <c r="A870" s="18"/>
      <c r="B870" s="18"/>
      <c r="C870" s="193"/>
      <c r="D870" s="18"/>
      <c r="E870" s="18"/>
      <c r="F870" s="18"/>
      <c r="G870" s="18"/>
      <c r="H870" s="18"/>
      <c r="I870" s="18"/>
      <c r="J870" s="18"/>
      <c r="K870" s="18"/>
      <c r="L870" s="18"/>
      <c r="M870" s="18"/>
      <c r="N870" s="18"/>
      <c r="O870" s="18"/>
      <c r="P870" s="18"/>
      <c r="Q870" s="1"/>
      <c r="S870" s="18"/>
      <c r="T870" s="18"/>
      <c r="U870" s="18"/>
      <c r="V870" s="18"/>
      <c r="W870" s="18"/>
      <c r="X870" s="18"/>
      <c r="Y870" s="18"/>
      <c r="Z870" s="18"/>
      <c r="AA870" s="18"/>
      <c r="AB870" s="8"/>
    </row>
    <row r="871" spans="1:28" ht="15.75" customHeight="1" x14ac:dyDescent="0.2">
      <c r="A871" s="18"/>
      <c r="B871" s="18"/>
      <c r="C871" s="193"/>
      <c r="D871" s="18"/>
      <c r="E871" s="18"/>
      <c r="F871" s="18"/>
      <c r="G871" s="18"/>
      <c r="H871" s="18"/>
      <c r="I871" s="18"/>
      <c r="J871" s="18"/>
      <c r="K871" s="18"/>
      <c r="L871" s="18"/>
      <c r="M871" s="18"/>
      <c r="N871" s="18"/>
      <c r="O871" s="18"/>
      <c r="P871" s="18"/>
      <c r="Q871" s="1"/>
      <c r="S871" s="18"/>
      <c r="T871" s="18"/>
      <c r="U871" s="18"/>
      <c r="V871" s="18"/>
      <c r="W871" s="18"/>
      <c r="X871" s="18"/>
      <c r="Y871" s="18"/>
      <c r="Z871" s="18"/>
      <c r="AA871" s="18"/>
      <c r="AB871" s="8"/>
    </row>
    <row r="872" spans="1:28" ht="15.75" customHeight="1" x14ac:dyDescent="0.2">
      <c r="A872" s="18"/>
      <c r="B872" s="18"/>
      <c r="C872" s="193"/>
      <c r="D872" s="18"/>
      <c r="E872" s="18"/>
      <c r="F872" s="18"/>
      <c r="G872" s="18"/>
      <c r="H872" s="18"/>
      <c r="I872" s="18"/>
      <c r="J872" s="18"/>
      <c r="K872" s="18"/>
      <c r="L872" s="18"/>
      <c r="M872" s="18"/>
      <c r="N872" s="18"/>
      <c r="O872" s="18"/>
      <c r="P872" s="18"/>
      <c r="Q872" s="1"/>
      <c r="S872" s="18"/>
      <c r="T872" s="18"/>
      <c r="U872" s="18"/>
      <c r="V872" s="18"/>
      <c r="W872" s="18"/>
      <c r="X872" s="18"/>
      <c r="Y872" s="18"/>
      <c r="Z872" s="18"/>
      <c r="AA872" s="18"/>
      <c r="AB872" s="8"/>
    </row>
    <row r="873" spans="1:28" ht="15.75" customHeight="1" x14ac:dyDescent="0.2">
      <c r="A873" s="18"/>
      <c r="B873" s="18"/>
      <c r="C873" s="193"/>
      <c r="D873" s="18"/>
      <c r="E873" s="18"/>
      <c r="F873" s="18"/>
      <c r="G873" s="18"/>
      <c r="H873" s="18"/>
      <c r="I873" s="18"/>
      <c r="J873" s="18"/>
      <c r="K873" s="18"/>
      <c r="L873" s="18"/>
      <c r="M873" s="18"/>
      <c r="N873" s="18"/>
      <c r="O873" s="18"/>
      <c r="P873" s="18"/>
      <c r="Q873" s="1"/>
      <c r="S873" s="18"/>
      <c r="T873" s="18"/>
      <c r="U873" s="18"/>
      <c r="V873" s="18"/>
      <c r="W873" s="18"/>
      <c r="X873" s="18"/>
      <c r="Y873" s="18"/>
      <c r="Z873" s="18"/>
      <c r="AA873" s="18"/>
      <c r="AB873" s="8"/>
    </row>
    <row r="874" spans="1:28" ht="15.75" customHeight="1" x14ac:dyDescent="0.2">
      <c r="A874" s="18"/>
      <c r="B874" s="18"/>
      <c r="C874" s="193"/>
      <c r="D874" s="18"/>
      <c r="E874" s="18"/>
      <c r="F874" s="18"/>
      <c r="G874" s="18"/>
      <c r="H874" s="18"/>
      <c r="I874" s="18"/>
      <c r="J874" s="18"/>
      <c r="K874" s="18"/>
      <c r="L874" s="18"/>
      <c r="M874" s="18"/>
      <c r="N874" s="18"/>
      <c r="O874" s="18"/>
      <c r="P874" s="18"/>
      <c r="Q874" s="1"/>
      <c r="S874" s="18"/>
      <c r="T874" s="18"/>
      <c r="U874" s="18"/>
      <c r="V874" s="18"/>
      <c r="W874" s="18"/>
      <c r="X874" s="18"/>
      <c r="Y874" s="18"/>
      <c r="Z874" s="18"/>
      <c r="AA874" s="18"/>
      <c r="AB874" s="8"/>
    </row>
    <row r="875" spans="1:28" ht="15.75" customHeight="1" x14ac:dyDescent="0.2">
      <c r="A875" s="18"/>
      <c r="B875" s="18"/>
      <c r="C875" s="193"/>
      <c r="D875" s="18"/>
      <c r="E875" s="18"/>
      <c r="F875" s="18"/>
      <c r="G875" s="18"/>
      <c r="H875" s="18"/>
      <c r="I875" s="18"/>
      <c r="J875" s="18"/>
      <c r="K875" s="18"/>
      <c r="L875" s="18"/>
      <c r="M875" s="18"/>
      <c r="N875" s="18"/>
      <c r="O875" s="18"/>
      <c r="P875" s="18"/>
      <c r="Q875" s="1"/>
      <c r="S875" s="18"/>
      <c r="T875" s="18"/>
      <c r="U875" s="18"/>
      <c r="V875" s="18"/>
      <c r="W875" s="18"/>
      <c r="X875" s="18"/>
      <c r="Y875" s="18"/>
      <c r="Z875" s="18"/>
      <c r="AA875" s="18"/>
      <c r="AB875" s="8"/>
    </row>
    <row r="876" spans="1:28" ht="15.75" customHeight="1" x14ac:dyDescent="0.2">
      <c r="A876" s="18"/>
      <c r="B876" s="18"/>
      <c r="C876" s="193"/>
      <c r="D876" s="18"/>
      <c r="E876" s="18"/>
      <c r="F876" s="18"/>
      <c r="G876" s="18"/>
      <c r="H876" s="18"/>
      <c r="I876" s="18"/>
      <c r="J876" s="18"/>
      <c r="K876" s="18"/>
      <c r="L876" s="18"/>
      <c r="M876" s="18"/>
      <c r="N876" s="18"/>
      <c r="O876" s="18"/>
      <c r="P876" s="18"/>
      <c r="Q876" s="1"/>
      <c r="S876" s="18"/>
      <c r="T876" s="18"/>
      <c r="U876" s="18"/>
      <c r="V876" s="18"/>
      <c r="W876" s="18"/>
      <c r="X876" s="18"/>
      <c r="Y876" s="18"/>
      <c r="Z876" s="18"/>
      <c r="AA876" s="18"/>
      <c r="AB876" s="8"/>
    </row>
    <row r="877" spans="1:28" ht="15.75" customHeight="1" x14ac:dyDescent="0.2">
      <c r="A877" s="18"/>
      <c r="B877" s="18"/>
      <c r="C877" s="193"/>
      <c r="D877" s="18"/>
      <c r="E877" s="18"/>
      <c r="F877" s="18"/>
      <c r="G877" s="18"/>
      <c r="H877" s="18"/>
      <c r="I877" s="18"/>
      <c r="J877" s="18"/>
      <c r="K877" s="18"/>
      <c r="L877" s="18"/>
      <c r="M877" s="18"/>
      <c r="N877" s="18"/>
      <c r="O877" s="18"/>
      <c r="P877" s="18"/>
      <c r="Q877" s="1"/>
      <c r="S877" s="18"/>
      <c r="T877" s="18"/>
      <c r="U877" s="18"/>
      <c r="V877" s="18"/>
      <c r="W877" s="18"/>
      <c r="X877" s="18"/>
      <c r="Y877" s="18"/>
      <c r="Z877" s="18"/>
      <c r="AA877" s="18"/>
      <c r="AB877" s="8"/>
    </row>
    <row r="878" spans="1:28" ht="15.75" customHeight="1" x14ac:dyDescent="0.2">
      <c r="A878" s="18"/>
      <c r="B878" s="18"/>
      <c r="C878" s="193"/>
      <c r="D878" s="18"/>
      <c r="E878" s="18"/>
      <c r="F878" s="18"/>
      <c r="G878" s="18"/>
      <c r="H878" s="18"/>
      <c r="I878" s="18"/>
      <c r="J878" s="18"/>
      <c r="K878" s="18"/>
      <c r="L878" s="18"/>
      <c r="M878" s="18"/>
      <c r="N878" s="18"/>
      <c r="O878" s="18"/>
      <c r="P878" s="18"/>
      <c r="Q878" s="1"/>
      <c r="S878" s="18"/>
      <c r="T878" s="18"/>
      <c r="U878" s="18"/>
      <c r="V878" s="18"/>
      <c r="W878" s="18"/>
      <c r="X878" s="18"/>
      <c r="Y878" s="18"/>
      <c r="Z878" s="18"/>
      <c r="AA878" s="18"/>
      <c r="AB878" s="8"/>
    </row>
    <row r="879" spans="1:28" ht="15.75" customHeight="1" x14ac:dyDescent="0.2">
      <c r="A879" s="18"/>
      <c r="B879" s="18"/>
      <c r="C879" s="193"/>
      <c r="D879" s="18"/>
      <c r="E879" s="18"/>
      <c r="F879" s="18"/>
      <c r="G879" s="18"/>
      <c r="H879" s="18"/>
      <c r="I879" s="18"/>
      <c r="J879" s="18"/>
      <c r="K879" s="18"/>
      <c r="L879" s="18"/>
      <c r="M879" s="18"/>
      <c r="N879" s="18"/>
      <c r="O879" s="18"/>
      <c r="P879" s="18"/>
      <c r="Q879" s="1"/>
      <c r="S879" s="18"/>
      <c r="T879" s="18"/>
      <c r="U879" s="18"/>
      <c r="V879" s="18"/>
      <c r="W879" s="18"/>
      <c r="X879" s="18"/>
      <c r="Y879" s="18"/>
      <c r="Z879" s="18"/>
      <c r="AA879" s="18"/>
      <c r="AB879" s="8"/>
    </row>
    <row r="880" spans="1:28" ht="15.75" customHeight="1" x14ac:dyDescent="0.2">
      <c r="A880" s="18"/>
      <c r="B880" s="18"/>
      <c r="C880" s="193"/>
      <c r="D880" s="18"/>
      <c r="E880" s="18"/>
      <c r="F880" s="18"/>
      <c r="G880" s="18"/>
      <c r="H880" s="18"/>
      <c r="I880" s="18"/>
      <c r="J880" s="18"/>
      <c r="K880" s="18"/>
      <c r="L880" s="18"/>
      <c r="M880" s="18"/>
      <c r="N880" s="18"/>
      <c r="O880" s="18"/>
      <c r="P880" s="18"/>
      <c r="Q880" s="1"/>
      <c r="S880" s="18"/>
      <c r="T880" s="18"/>
      <c r="U880" s="18"/>
      <c r="V880" s="18"/>
      <c r="W880" s="18"/>
      <c r="X880" s="18"/>
      <c r="Y880" s="18"/>
      <c r="Z880" s="18"/>
      <c r="AA880" s="18"/>
      <c r="AB880" s="8"/>
    </row>
    <row r="881" spans="1:28" ht="15.75" customHeight="1" x14ac:dyDescent="0.2">
      <c r="A881" s="18"/>
      <c r="B881" s="18"/>
      <c r="C881" s="193"/>
      <c r="D881" s="18"/>
      <c r="E881" s="18"/>
      <c r="F881" s="18"/>
      <c r="G881" s="18"/>
      <c r="H881" s="18"/>
      <c r="I881" s="18"/>
      <c r="J881" s="18"/>
      <c r="K881" s="18"/>
      <c r="L881" s="18"/>
      <c r="M881" s="18"/>
      <c r="N881" s="18"/>
      <c r="O881" s="18"/>
      <c r="P881" s="18"/>
      <c r="Q881" s="1"/>
      <c r="S881" s="18"/>
      <c r="T881" s="18"/>
      <c r="U881" s="18"/>
      <c r="V881" s="18"/>
      <c r="W881" s="18"/>
      <c r="X881" s="18"/>
      <c r="Y881" s="18"/>
      <c r="Z881" s="18"/>
      <c r="AA881" s="18"/>
      <c r="AB881" s="8"/>
    </row>
    <row r="882" spans="1:28" ht="15.75" customHeight="1" x14ac:dyDescent="0.2">
      <c r="A882" s="18"/>
      <c r="B882" s="18"/>
      <c r="C882" s="193"/>
      <c r="D882" s="18"/>
      <c r="E882" s="18"/>
      <c r="F882" s="18"/>
      <c r="G882" s="18"/>
      <c r="H882" s="18"/>
      <c r="I882" s="18"/>
      <c r="J882" s="18"/>
      <c r="K882" s="18"/>
      <c r="L882" s="18"/>
      <c r="M882" s="18"/>
      <c r="N882" s="18"/>
      <c r="O882" s="18"/>
      <c r="P882" s="18"/>
      <c r="Q882" s="1"/>
      <c r="S882" s="18"/>
      <c r="T882" s="18"/>
      <c r="U882" s="18"/>
      <c r="V882" s="18"/>
      <c r="W882" s="18"/>
      <c r="X882" s="18"/>
      <c r="Y882" s="18"/>
      <c r="Z882" s="18"/>
      <c r="AA882" s="18"/>
      <c r="AB882" s="8"/>
    </row>
    <row r="883" spans="1:28" ht="15.75" customHeight="1" x14ac:dyDescent="0.2">
      <c r="A883" s="18"/>
      <c r="B883" s="18"/>
      <c r="C883" s="193"/>
      <c r="D883" s="18"/>
      <c r="E883" s="18"/>
      <c r="F883" s="18"/>
      <c r="G883" s="18"/>
      <c r="H883" s="18"/>
      <c r="I883" s="18"/>
      <c r="J883" s="18"/>
      <c r="K883" s="18"/>
      <c r="L883" s="18"/>
      <c r="M883" s="18"/>
      <c r="N883" s="18"/>
      <c r="O883" s="18"/>
      <c r="P883" s="18"/>
      <c r="Q883" s="1"/>
      <c r="S883" s="18"/>
      <c r="T883" s="18"/>
      <c r="U883" s="18"/>
      <c r="V883" s="18"/>
      <c r="W883" s="18"/>
      <c r="X883" s="18"/>
      <c r="Y883" s="18"/>
      <c r="Z883" s="18"/>
      <c r="AA883" s="18"/>
      <c r="AB883" s="8"/>
    </row>
    <row r="884" spans="1:28" ht="15.75" customHeight="1" x14ac:dyDescent="0.2">
      <c r="A884" s="18"/>
      <c r="B884" s="18"/>
      <c r="C884" s="193"/>
      <c r="D884" s="18"/>
      <c r="E884" s="18"/>
      <c r="F884" s="18"/>
      <c r="G884" s="18"/>
      <c r="H884" s="18"/>
      <c r="I884" s="18"/>
      <c r="J884" s="18"/>
      <c r="K884" s="18"/>
      <c r="L884" s="18"/>
      <c r="M884" s="18"/>
      <c r="N884" s="18"/>
      <c r="O884" s="18"/>
      <c r="P884" s="18"/>
      <c r="Q884" s="1"/>
      <c r="S884" s="18"/>
      <c r="T884" s="18"/>
      <c r="U884" s="18"/>
      <c r="V884" s="18"/>
      <c r="W884" s="18"/>
      <c r="X884" s="18"/>
      <c r="Y884" s="18"/>
      <c r="Z884" s="18"/>
      <c r="AA884" s="18"/>
      <c r="AB884" s="8"/>
    </row>
    <row r="885" spans="1:28" ht="15.75" customHeight="1" x14ac:dyDescent="0.2">
      <c r="A885" s="18"/>
      <c r="B885" s="18"/>
      <c r="C885" s="193"/>
      <c r="D885" s="18"/>
      <c r="E885" s="18"/>
      <c r="F885" s="18"/>
      <c r="G885" s="18"/>
      <c r="H885" s="18"/>
      <c r="I885" s="18"/>
      <c r="J885" s="18"/>
      <c r="K885" s="18"/>
      <c r="L885" s="18"/>
      <c r="M885" s="18"/>
      <c r="N885" s="18"/>
      <c r="O885" s="18"/>
      <c r="P885" s="18"/>
      <c r="Q885" s="1"/>
      <c r="S885" s="18"/>
      <c r="T885" s="18"/>
      <c r="U885" s="18"/>
      <c r="V885" s="18"/>
      <c r="W885" s="18"/>
      <c r="X885" s="18"/>
      <c r="Y885" s="18"/>
      <c r="Z885" s="18"/>
      <c r="AA885" s="18"/>
      <c r="AB885" s="8"/>
    </row>
    <row r="886" spans="1:28" ht="15.75" customHeight="1" x14ac:dyDescent="0.2">
      <c r="A886" s="18"/>
      <c r="B886" s="18"/>
      <c r="C886" s="193"/>
      <c r="D886" s="18"/>
      <c r="E886" s="18"/>
      <c r="F886" s="18"/>
      <c r="G886" s="18"/>
      <c r="H886" s="18"/>
      <c r="I886" s="18"/>
      <c r="J886" s="18"/>
      <c r="K886" s="18"/>
      <c r="L886" s="18"/>
      <c r="M886" s="18"/>
      <c r="N886" s="18"/>
      <c r="O886" s="18"/>
      <c r="P886" s="18"/>
      <c r="Q886" s="1"/>
      <c r="S886" s="18"/>
      <c r="T886" s="18"/>
      <c r="U886" s="18"/>
      <c r="V886" s="18"/>
      <c r="W886" s="18"/>
      <c r="X886" s="18"/>
      <c r="Y886" s="18"/>
      <c r="Z886" s="18"/>
      <c r="AA886" s="18"/>
      <c r="AB886" s="8"/>
    </row>
    <row r="887" spans="1:28" ht="15.75" customHeight="1" x14ac:dyDescent="0.2">
      <c r="A887" s="18"/>
      <c r="B887" s="18"/>
      <c r="C887" s="193"/>
      <c r="D887" s="18"/>
      <c r="E887" s="18"/>
      <c r="F887" s="18"/>
      <c r="G887" s="18"/>
      <c r="H887" s="18"/>
      <c r="I887" s="18"/>
      <c r="J887" s="18"/>
      <c r="K887" s="18"/>
      <c r="L887" s="18"/>
      <c r="M887" s="18"/>
      <c r="N887" s="18"/>
      <c r="O887" s="18"/>
      <c r="P887" s="18"/>
      <c r="Q887" s="1"/>
      <c r="S887" s="18"/>
      <c r="T887" s="18"/>
      <c r="U887" s="18"/>
      <c r="V887" s="18"/>
      <c r="W887" s="18"/>
      <c r="X887" s="18"/>
      <c r="Y887" s="18"/>
      <c r="Z887" s="18"/>
      <c r="AA887" s="18"/>
      <c r="AB887" s="8"/>
    </row>
    <row r="888" spans="1:28" ht="15.75" customHeight="1" x14ac:dyDescent="0.2">
      <c r="A888" s="18"/>
      <c r="B888" s="18"/>
      <c r="C888" s="193"/>
      <c r="D888" s="18"/>
      <c r="E888" s="18"/>
      <c r="F888" s="18"/>
      <c r="G888" s="18"/>
      <c r="H888" s="18"/>
      <c r="I888" s="18"/>
      <c r="J888" s="18"/>
      <c r="K888" s="18"/>
      <c r="L888" s="18"/>
      <c r="M888" s="18"/>
      <c r="N888" s="18"/>
      <c r="O888" s="18"/>
      <c r="P888" s="18"/>
      <c r="Q888" s="1"/>
      <c r="S888" s="18"/>
      <c r="T888" s="18"/>
      <c r="U888" s="18"/>
      <c r="V888" s="18"/>
      <c r="W888" s="18"/>
      <c r="X888" s="18"/>
      <c r="Y888" s="18"/>
      <c r="Z888" s="18"/>
      <c r="AA888" s="18"/>
      <c r="AB888" s="8"/>
    </row>
    <row r="889" spans="1:28" ht="15.75" customHeight="1" x14ac:dyDescent="0.2">
      <c r="A889" s="18"/>
      <c r="B889" s="18"/>
      <c r="C889" s="193"/>
      <c r="D889" s="18"/>
      <c r="E889" s="18"/>
      <c r="F889" s="18"/>
      <c r="G889" s="18"/>
      <c r="H889" s="18"/>
      <c r="I889" s="18"/>
      <c r="J889" s="18"/>
      <c r="K889" s="18"/>
      <c r="L889" s="18"/>
      <c r="M889" s="18"/>
      <c r="N889" s="18"/>
      <c r="O889" s="18"/>
      <c r="P889" s="18"/>
      <c r="Q889" s="1"/>
      <c r="S889" s="18"/>
      <c r="T889" s="18"/>
      <c r="U889" s="18"/>
      <c r="V889" s="18"/>
      <c r="W889" s="18"/>
      <c r="X889" s="18"/>
      <c r="Y889" s="18"/>
      <c r="Z889" s="18"/>
      <c r="AA889" s="18"/>
      <c r="AB889" s="8"/>
    </row>
    <row r="890" spans="1:28" ht="15.75" customHeight="1" x14ac:dyDescent="0.2">
      <c r="A890" s="18"/>
      <c r="B890" s="18"/>
      <c r="C890" s="193"/>
      <c r="D890" s="18"/>
      <c r="E890" s="18"/>
      <c r="F890" s="18"/>
      <c r="G890" s="18"/>
      <c r="H890" s="18"/>
      <c r="I890" s="18"/>
      <c r="J890" s="18"/>
      <c r="K890" s="18"/>
      <c r="L890" s="18"/>
      <c r="M890" s="18"/>
      <c r="N890" s="18"/>
      <c r="O890" s="18"/>
      <c r="P890" s="18"/>
      <c r="Q890" s="1"/>
      <c r="S890" s="18"/>
      <c r="T890" s="18"/>
      <c r="U890" s="18"/>
      <c r="V890" s="18"/>
      <c r="W890" s="18"/>
      <c r="X890" s="18"/>
      <c r="Y890" s="18"/>
      <c r="Z890" s="18"/>
      <c r="AA890" s="18"/>
      <c r="AB890" s="8"/>
    </row>
    <row r="891" spans="1:28" ht="15.75" customHeight="1" x14ac:dyDescent="0.2">
      <c r="A891" s="18"/>
      <c r="B891" s="18"/>
      <c r="C891" s="193"/>
      <c r="D891" s="18"/>
      <c r="E891" s="18"/>
      <c r="F891" s="18"/>
      <c r="G891" s="18"/>
      <c r="H891" s="18"/>
      <c r="I891" s="18"/>
      <c r="J891" s="18"/>
      <c r="K891" s="18"/>
      <c r="L891" s="18"/>
      <c r="M891" s="18"/>
      <c r="N891" s="18"/>
      <c r="O891" s="18"/>
      <c r="P891" s="18"/>
      <c r="Q891" s="1"/>
      <c r="S891" s="18"/>
      <c r="T891" s="18"/>
      <c r="U891" s="18"/>
      <c r="V891" s="18"/>
      <c r="W891" s="18"/>
      <c r="X891" s="18"/>
      <c r="Y891" s="18"/>
      <c r="Z891" s="18"/>
      <c r="AA891" s="18"/>
      <c r="AB891" s="8"/>
    </row>
    <row r="892" spans="1:28" ht="15.75" customHeight="1" x14ac:dyDescent="0.2">
      <c r="A892" s="18"/>
      <c r="B892" s="18"/>
      <c r="C892" s="193"/>
      <c r="D892" s="18"/>
      <c r="E892" s="18"/>
      <c r="F892" s="18"/>
      <c r="G892" s="18"/>
      <c r="H892" s="18"/>
      <c r="I892" s="18"/>
      <c r="J892" s="18"/>
      <c r="K892" s="18"/>
      <c r="L892" s="18"/>
      <c r="M892" s="18"/>
      <c r="N892" s="18"/>
      <c r="O892" s="18"/>
      <c r="P892" s="18"/>
      <c r="Q892" s="1"/>
      <c r="S892" s="18"/>
      <c r="T892" s="18"/>
      <c r="U892" s="18"/>
      <c r="V892" s="18"/>
      <c r="W892" s="18"/>
      <c r="X892" s="18"/>
      <c r="Y892" s="18"/>
      <c r="Z892" s="18"/>
      <c r="AA892" s="18"/>
      <c r="AB892" s="8"/>
    </row>
    <row r="893" spans="1:28" ht="15.75" customHeight="1" x14ac:dyDescent="0.2">
      <c r="A893" s="18"/>
      <c r="B893" s="18"/>
      <c r="C893" s="193"/>
      <c r="D893" s="18"/>
      <c r="E893" s="18"/>
      <c r="F893" s="18"/>
      <c r="G893" s="18"/>
      <c r="H893" s="18"/>
      <c r="I893" s="18"/>
      <c r="J893" s="18"/>
      <c r="K893" s="18"/>
      <c r="L893" s="18"/>
      <c r="M893" s="18"/>
      <c r="N893" s="18"/>
      <c r="O893" s="18"/>
      <c r="P893" s="18"/>
      <c r="Q893" s="1"/>
      <c r="S893" s="18"/>
      <c r="T893" s="18"/>
      <c r="U893" s="18"/>
      <c r="V893" s="18"/>
      <c r="W893" s="18"/>
      <c r="X893" s="18"/>
      <c r="Y893" s="18"/>
      <c r="Z893" s="18"/>
      <c r="AA893" s="18"/>
      <c r="AB893" s="8"/>
    </row>
    <row r="894" spans="1:28" ht="15.75" customHeight="1" x14ac:dyDescent="0.2">
      <c r="A894" s="18"/>
      <c r="B894" s="18"/>
      <c r="C894" s="193"/>
      <c r="D894" s="18"/>
      <c r="E894" s="18"/>
      <c r="F894" s="18"/>
      <c r="G894" s="18"/>
      <c r="H894" s="18"/>
      <c r="I894" s="18"/>
      <c r="J894" s="18"/>
      <c r="K894" s="18"/>
      <c r="L894" s="18"/>
      <c r="M894" s="18"/>
      <c r="N894" s="18"/>
      <c r="O894" s="18"/>
      <c r="P894" s="18"/>
      <c r="Q894" s="1"/>
      <c r="S894" s="18"/>
      <c r="T894" s="18"/>
      <c r="U894" s="18"/>
      <c r="V894" s="18"/>
      <c r="W894" s="18"/>
      <c r="X894" s="18"/>
      <c r="Y894" s="18"/>
      <c r="Z894" s="18"/>
      <c r="AA894" s="18"/>
      <c r="AB894" s="8"/>
    </row>
    <row r="895" spans="1:28" ht="15.75" customHeight="1" x14ac:dyDescent="0.2">
      <c r="A895" s="18"/>
      <c r="B895" s="18"/>
      <c r="C895" s="193"/>
      <c r="D895" s="18"/>
      <c r="E895" s="18"/>
      <c r="F895" s="18"/>
      <c r="G895" s="18"/>
      <c r="H895" s="18"/>
      <c r="I895" s="18"/>
      <c r="J895" s="18"/>
      <c r="K895" s="18"/>
      <c r="L895" s="18"/>
      <c r="M895" s="18"/>
      <c r="N895" s="18"/>
      <c r="O895" s="18"/>
      <c r="P895" s="18"/>
      <c r="Q895" s="1"/>
      <c r="S895" s="18"/>
      <c r="T895" s="18"/>
      <c r="U895" s="18"/>
      <c r="V895" s="18"/>
      <c r="W895" s="18"/>
      <c r="X895" s="18"/>
      <c r="Y895" s="18"/>
      <c r="Z895" s="18"/>
      <c r="AA895" s="18"/>
      <c r="AB895" s="8"/>
    </row>
    <row r="896" spans="1:28" ht="15.75" customHeight="1" x14ac:dyDescent="0.2">
      <c r="A896" s="18"/>
      <c r="B896" s="18"/>
      <c r="C896" s="193"/>
      <c r="D896" s="18"/>
      <c r="E896" s="18"/>
      <c r="F896" s="18"/>
      <c r="G896" s="18"/>
      <c r="H896" s="18"/>
      <c r="I896" s="18"/>
      <c r="J896" s="18"/>
      <c r="K896" s="18"/>
      <c r="L896" s="18"/>
      <c r="M896" s="18"/>
      <c r="N896" s="18"/>
      <c r="O896" s="18"/>
      <c r="P896" s="18"/>
      <c r="Q896" s="1"/>
      <c r="S896" s="18"/>
      <c r="T896" s="18"/>
      <c r="U896" s="18"/>
      <c r="V896" s="18"/>
      <c r="W896" s="18"/>
      <c r="X896" s="18"/>
      <c r="Y896" s="18"/>
      <c r="Z896" s="18"/>
      <c r="AA896" s="18"/>
      <c r="AB896" s="8"/>
    </row>
    <row r="897" spans="1:28" ht="15.75" customHeight="1" x14ac:dyDescent="0.2">
      <c r="A897" s="18"/>
      <c r="B897" s="18"/>
      <c r="C897" s="193"/>
      <c r="D897" s="18"/>
      <c r="E897" s="18"/>
      <c r="F897" s="18"/>
      <c r="G897" s="18"/>
      <c r="H897" s="18"/>
      <c r="I897" s="18"/>
      <c r="J897" s="18"/>
      <c r="K897" s="18"/>
      <c r="L897" s="18"/>
      <c r="M897" s="18"/>
      <c r="N897" s="18"/>
      <c r="O897" s="18"/>
      <c r="P897" s="18"/>
      <c r="Q897" s="1"/>
      <c r="S897" s="18"/>
      <c r="T897" s="18"/>
      <c r="U897" s="18"/>
      <c r="V897" s="18"/>
      <c r="W897" s="18"/>
      <c r="X897" s="18"/>
      <c r="Y897" s="18"/>
      <c r="Z897" s="18"/>
      <c r="AA897" s="18"/>
      <c r="AB897" s="8"/>
    </row>
    <row r="898" spans="1:28" ht="15.75" customHeight="1" x14ac:dyDescent="0.2">
      <c r="A898" s="18"/>
      <c r="B898" s="18"/>
      <c r="C898" s="193"/>
      <c r="D898" s="18"/>
      <c r="E898" s="18"/>
      <c r="F898" s="18"/>
      <c r="G898" s="18"/>
      <c r="H898" s="18"/>
      <c r="I898" s="18"/>
      <c r="J898" s="18"/>
      <c r="K898" s="18"/>
      <c r="L898" s="18"/>
      <c r="M898" s="18"/>
      <c r="N898" s="18"/>
      <c r="O898" s="18"/>
      <c r="P898" s="18"/>
      <c r="Q898" s="1"/>
      <c r="S898" s="18"/>
      <c r="T898" s="18"/>
      <c r="U898" s="18"/>
      <c r="V898" s="18"/>
      <c r="W898" s="18"/>
      <c r="X898" s="18"/>
      <c r="Y898" s="18"/>
      <c r="Z898" s="18"/>
      <c r="AA898" s="18"/>
      <c r="AB898" s="8"/>
    </row>
    <row r="899" spans="1:28" ht="15.75" customHeight="1" x14ac:dyDescent="0.2">
      <c r="A899" s="18"/>
      <c r="B899" s="18"/>
      <c r="C899" s="193"/>
      <c r="D899" s="18"/>
      <c r="E899" s="18"/>
      <c r="F899" s="18"/>
      <c r="G899" s="18"/>
      <c r="H899" s="18"/>
      <c r="I899" s="18"/>
      <c r="J899" s="18"/>
      <c r="K899" s="18"/>
      <c r="L899" s="18"/>
      <c r="M899" s="18"/>
      <c r="N899" s="18"/>
      <c r="O899" s="18"/>
      <c r="P899" s="18"/>
      <c r="Q899" s="1"/>
      <c r="S899" s="18"/>
      <c r="T899" s="18"/>
      <c r="U899" s="18"/>
      <c r="V899" s="18"/>
      <c r="W899" s="18"/>
      <c r="X899" s="18"/>
      <c r="Y899" s="18"/>
      <c r="Z899" s="18"/>
      <c r="AA899" s="18"/>
      <c r="AB899" s="8"/>
    </row>
    <row r="900" spans="1:28" ht="15.75" customHeight="1" x14ac:dyDescent="0.2">
      <c r="A900" s="18"/>
      <c r="B900" s="18"/>
      <c r="C900" s="193"/>
      <c r="D900" s="18"/>
      <c r="E900" s="18"/>
      <c r="F900" s="18"/>
      <c r="G900" s="18"/>
      <c r="H900" s="18"/>
      <c r="I900" s="18"/>
      <c r="J900" s="18"/>
      <c r="K900" s="18"/>
      <c r="L900" s="18"/>
      <c r="M900" s="18"/>
      <c r="N900" s="18"/>
      <c r="O900" s="18"/>
      <c r="P900" s="18"/>
      <c r="Q900" s="1"/>
      <c r="S900" s="18"/>
      <c r="T900" s="18"/>
      <c r="U900" s="18"/>
      <c r="V900" s="18"/>
      <c r="W900" s="18"/>
      <c r="X900" s="18"/>
      <c r="Y900" s="18"/>
      <c r="Z900" s="18"/>
      <c r="AA900" s="18"/>
      <c r="AB900" s="8"/>
    </row>
    <row r="901" spans="1:28" ht="15.75" customHeight="1" x14ac:dyDescent="0.2">
      <c r="A901" s="18"/>
      <c r="B901" s="18"/>
      <c r="C901" s="193"/>
      <c r="D901" s="18"/>
      <c r="E901" s="18"/>
      <c r="F901" s="18"/>
      <c r="G901" s="18"/>
      <c r="H901" s="18"/>
      <c r="I901" s="18"/>
      <c r="J901" s="18"/>
      <c r="K901" s="18"/>
      <c r="L901" s="18"/>
      <c r="M901" s="18"/>
      <c r="N901" s="18"/>
      <c r="O901" s="18"/>
      <c r="P901" s="18"/>
      <c r="Q901" s="1"/>
      <c r="S901" s="18"/>
      <c r="T901" s="18"/>
      <c r="U901" s="18"/>
      <c r="V901" s="18"/>
      <c r="W901" s="18"/>
      <c r="X901" s="18"/>
      <c r="Y901" s="18"/>
      <c r="Z901" s="18"/>
      <c r="AA901" s="18"/>
      <c r="AB901" s="8"/>
    </row>
    <row r="902" spans="1:28" ht="15.75" customHeight="1" x14ac:dyDescent="0.2">
      <c r="A902" s="18"/>
      <c r="B902" s="18"/>
      <c r="C902" s="193"/>
      <c r="D902" s="18"/>
      <c r="E902" s="18"/>
      <c r="F902" s="18"/>
      <c r="G902" s="18"/>
      <c r="H902" s="18"/>
      <c r="I902" s="18"/>
      <c r="J902" s="18"/>
      <c r="K902" s="18"/>
      <c r="L902" s="18"/>
      <c r="M902" s="18"/>
      <c r="N902" s="18"/>
      <c r="O902" s="18"/>
      <c r="P902" s="18"/>
      <c r="Q902" s="1"/>
      <c r="S902" s="18"/>
      <c r="T902" s="18"/>
      <c r="U902" s="18"/>
      <c r="V902" s="18"/>
      <c r="W902" s="18"/>
      <c r="X902" s="18"/>
      <c r="Y902" s="18"/>
      <c r="Z902" s="18"/>
      <c r="AA902" s="18"/>
      <c r="AB902" s="8"/>
    </row>
    <row r="903" spans="1:28" ht="15.75" customHeight="1" x14ac:dyDescent="0.2">
      <c r="A903" s="18"/>
      <c r="B903" s="18"/>
      <c r="C903" s="193"/>
      <c r="D903" s="18"/>
      <c r="E903" s="18"/>
      <c r="F903" s="18"/>
      <c r="G903" s="18"/>
      <c r="H903" s="18"/>
      <c r="I903" s="18"/>
      <c r="J903" s="18"/>
      <c r="K903" s="18"/>
      <c r="L903" s="18"/>
      <c r="M903" s="18"/>
      <c r="N903" s="18"/>
      <c r="O903" s="18"/>
      <c r="P903" s="18"/>
      <c r="Q903" s="1"/>
      <c r="S903" s="18"/>
      <c r="T903" s="18"/>
      <c r="U903" s="18"/>
      <c r="V903" s="18"/>
      <c r="W903" s="18"/>
      <c r="X903" s="18"/>
      <c r="Y903" s="18"/>
      <c r="Z903" s="18"/>
      <c r="AA903" s="18"/>
      <c r="AB903" s="8"/>
    </row>
    <row r="904" spans="1:28" ht="15.75" customHeight="1" x14ac:dyDescent="0.2">
      <c r="A904" s="18"/>
      <c r="B904" s="18"/>
      <c r="C904" s="193"/>
      <c r="D904" s="18"/>
      <c r="E904" s="18"/>
      <c r="F904" s="18"/>
      <c r="G904" s="18"/>
      <c r="H904" s="18"/>
      <c r="I904" s="18"/>
      <c r="J904" s="18"/>
      <c r="K904" s="18"/>
      <c r="L904" s="18"/>
      <c r="M904" s="18"/>
      <c r="N904" s="18"/>
      <c r="O904" s="18"/>
      <c r="P904" s="18"/>
      <c r="Q904" s="1"/>
      <c r="S904" s="18"/>
      <c r="T904" s="18"/>
      <c r="U904" s="18"/>
      <c r="V904" s="18"/>
      <c r="W904" s="18"/>
      <c r="X904" s="18"/>
      <c r="Y904" s="18"/>
      <c r="Z904" s="18"/>
      <c r="AA904" s="18"/>
      <c r="AB904" s="8"/>
    </row>
    <row r="905" spans="1:28" ht="15.75" customHeight="1" x14ac:dyDescent="0.2">
      <c r="A905" s="18"/>
      <c r="B905" s="18"/>
      <c r="C905" s="193"/>
      <c r="D905" s="18"/>
      <c r="E905" s="18"/>
      <c r="F905" s="18"/>
      <c r="G905" s="18"/>
      <c r="H905" s="18"/>
      <c r="I905" s="18"/>
      <c r="J905" s="18"/>
      <c r="K905" s="18"/>
      <c r="L905" s="18"/>
      <c r="M905" s="18"/>
      <c r="N905" s="18"/>
      <c r="O905" s="18"/>
      <c r="P905" s="18"/>
      <c r="Q905" s="1"/>
      <c r="S905" s="18"/>
      <c r="T905" s="18"/>
      <c r="U905" s="18"/>
      <c r="V905" s="18"/>
      <c r="W905" s="18"/>
      <c r="X905" s="18"/>
      <c r="Y905" s="18"/>
      <c r="Z905" s="18"/>
      <c r="AA905" s="18"/>
      <c r="AB905" s="8"/>
    </row>
    <row r="906" spans="1:28" ht="15.75" customHeight="1" x14ac:dyDescent="0.2">
      <c r="A906" s="18"/>
      <c r="B906" s="18"/>
      <c r="C906" s="193"/>
      <c r="D906" s="18"/>
      <c r="E906" s="18"/>
      <c r="F906" s="18"/>
      <c r="G906" s="18"/>
      <c r="H906" s="18"/>
      <c r="I906" s="18"/>
      <c r="J906" s="18"/>
      <c r="K906" s="18"/>
      <c r="L906" s="18"/>
      <c r="M906" s="18"/>
      <c r="N906" s="18"/>
      <c r="O906" s="18"/>
      <c r="P906" s="18"/>
      <c r="Q906" s="1"/>
      <c r="S906" s="18"/>
      <c r="T906" s="18"/>
      <c r="U906" s="18"/>
      <c r="V906" s="18"/>
      <c r="W906" s="18"/>
      <c r="X906" s="18"/>
      <c r="Y906" s="18"/>
      <c r="Z906" s="18"/>
      <c r="AA906" s="18"/>
      <c r="AB906" s="8"/>
    </row>
    <row r="907" spans="1:28" ht="15.75" customHeight="1" x14ac:dyDescent="0.2">
      <c r="A907" s="18"/>
      <c r="B907" s="18"/>
      <c r="C907" s="193"/>
      <c r="D907" s="18"/>
      <c r="E907" s="18"/>
      <c r="F907" s="18"/>
      <c r="G907" s="18"/>
      <c r="H907" s="18"/>
      <c r="I907" s="18"/>
      <c r="J907" s="18"/>
      <c r="K907" s="18"/>
      <c r="L907" s="18"/>
      <c r="M907" s="18"/>
      <c r="N907" s="18"/>
      <c r="O907" s="18"/>
      <c r="P907" s="18"/>
      <c r="Q907" s="1"/>
      <c r="S907" s="18"/>
      <c r="T907" s="18"/>
      <c r="U907" s="18"/>
      <c r="V907" s="18"/>
      <c r="W907" s="18"/>
      <c r="X907" s="18"/>
      <c r="Y907" s="18"/>
      <c r="Z907" s="18"/>
      <c r="AA907" s="18"/>
      <c r="AB907" s="8"/>
    </row>
    <row r="908" spans="1:28" ht="15.75" customHeight="1" x14ac:dyDescent="0.2">
      <c r="A908" s="18"/>
      <c r="B908" s="18"/>
      <c r="C908" s="193"/>
      <c r="D908" s="18"/>
      <c r="E908" s="18"/>
      <c r="F908" s="18"/>
      <c r="G908" s="18"/>
      <c r="H908" s="18"/>
      <c r="I908" s="18"/>
      <c r="J908" s="18"/>
      <c r="K908" s="18"/>
      <c r="L908" s="18"/>
      <c r="M908" s="18"/>
      <c r="N908" s="18"/>
      <c r="O908" s="18"/>
      <c r="P908" s="18"/>
      <c r="Q908" s="1"/>
      <c r="S908" s="18"/>
      <c r="T908" s="18"/>
      <c r="U908" s="18"/>
      <c r="V908" s="18"/>
      <c r="W908" s="18"/>
      <c r="X908" s="18"/>
      <c r="Y908" s="18"/>
      <c r="Z908" s="18"/>
      <c r="AA908" s="18"/>
      <c r="AB908" s="8"/>
    </row>
    <row r="909" spans="1:28" ht="15.75" customHeight="1" x14ac:dyDescent="0.2">
      <c r="A909" s="18"/>
      <c r="B909" s="18"/>
      <c r="C909" s="193"/>
      <c r="D909" s="18"/>
      <c r="E909" s="18"/>
      <c r="F909" s="18"/>
      <c r="G909" s="18"/>
      <c r="H909" s="18"/>
      <c r="I909" s="18"/>
      <c r="J909" s="18"/>
      <c r="K909" s="18"/>
      <c r="L909" s="18"/>
      <c r="M909" s="18"/>
      <c r="N909" s="18"/>
      <c r="O909" s="18"/>
      <c r="P909" s="18"/>
      <c r="Q909" s="1"/>
      <c r="S909" s="18"/>
      <c r="T909" s="18"/>
      <c r="U909" s="18"/>
      <c r="V909" s="18"/>
      <c r="W909" s="18"/>
      <c r="X909" s="18"/>
      <c r="Y909" s="18"/>
      <c r="Z909" s="18"/>
      <c r="AA909" s="18"/>
      <c r="AB909" s="8"/>
    </row>
    <row r="910" spans="1:28" ht="15.75" customHeight="1" x14ac:dyDescent="0.2">
      <c r="A910" s="18"/>
      <c r="B910" s="18"/>
      <c r="C910" s="193"/>
      <c r="D910" s="18"/>
      <c r="E910" s="18"/>
      <c r="F910" s="18"/>
      <c r="G910" s="18"/>
      <c r="H910" s="18"/>
      <c r="I910" s="18"/>
      <c r="J910" s="18"/>
      <c r="K910" s="18"/>
      <c r="L910" s="18"/>
      <c r="M910" s="18"/>
      <c r="N910" s="18"/>
      <c r="O910" s="18"/>
      <c r="P910" s="18"/>
      <c r="Q910" s="1"/>
      <c r="S910" s="18"/>
      <c r="T910" s="18"/>
      <c r="U910" s="18"/>
      <c r="V910" s="18"/>
      <c r="W910" s="18"/>
      <c r="X910" s="18"/>
      <c r="Y910" s="18"/>
      <c r="Z910" s="18"/>
      <c r="AA910" s="18"/>
      <c r="AB910" s="8"/>
    </row>
    <row r="911" spans="1:28" ht="15.75" customHeight="1" x14ac:dyDescent="0.2">
      <c r="A911" s="18"/>
      <c r="B911" s="18"/>
      <c r="C911" s="193"/>
      <c r="D911" s="18"/>
      <c r="E911" s="18"/>
      <c r="F911" s="18"/>
      <c r="G911" s="18"/>
      <c r="H911" s="18"/>
      <c r="I911" s="18"/>
      <c r="J911" s="18"/>
      <c r="K911" s="18"/>
      <c r="L911" s="18"/>
      <c r="M911" s="18"/>
      <c r="N911" s="18"/>
      <c r="O911" s="18"/>
      <c r="P911" s="18"/>
      <c r="Q911" s="1"/>
      <c r="S911" s="18"/>
      <c r="T911" s="18"/>
      <c r="U911" s="18"/>
      <c r="V911" s="18"/>
      <c r="W911" s="18"/>
      <c r="X911" s="18"/>
      <c r="Y911" s="18"/>
      <c r="Z911" s="18"/>
      <c r="AA911" s="18"/>
      <c r="AB911" s="8"/>
    </row>
    <row r="912" spans="1:28" ht="15.75" customHeight="1" x14ac:dyDescent="0.2">
      <c r="A912" s="18"/>
      <c r="B912" s="18"/>
      <c r="C912" s="193"/>
      <c r="D912" s="18"/>
      <c r="E912" s="18"/>
      <c r="F912" s="18"/>
      <c r="G912" s="18"/>
      <c r="H912" s="18"/>
      <c r="I912" s="18"/>
      <c r="J912" s="18"/>
      <c r="K912" s="18"/>
      <c r="L912" s="18"/>
      <c r="M912" s="18"/>
      <c r="N912" s="18"/>
      <c r="O912" s="18"/>
      <c r="P912" s="18"/>
      <c r="Q912" s="1"/>
      <c r="S912" s="18"/>
      <c r="T912" s="18"/>
      <c r="U912" s="18"/>
      <c r="V912" s="18"/>
      <c r="W912" s="18"/>
      <c r="X912" s="18"/>
      <c r="Y912" s="18"/>
      <c r="Z912" s="18"/>
      <c r="AA912" s="18"/>
      <c r="AB912" s="8"/>
    </row>
    <row r="913" spans="1:28" ht="15.75" customHeight="1" x14ac:dyDescent="0.2">
      <c r="A913" s="18"/>
      <c r="B913" s="18"/>
      <c r="C913" s="193"/>
      <c r="D913" s="18"/>
      <c r="E913" s="18"/>
      <c r="F913" s="18"/>
      <c r="G913" s="18"/>
      <c r="H913" s="18"/>
      <c r="I913" s="18"/>
      <c r="J913" s="18"/>
      <c r="K913" s="18"/>
      <c r="L913" s="18"/>
      <c r="M913" s="18"/>
      <c r="N913" s="18"/>
      <c r="O913" s="18"/>
      <c r="P913" s="18"/>
      <c r="Q913" s="1"/>
      <c r="S913" s="18"/>
      <c r="T913" s="18"/>
      <c r="U913" s="18"/>
      <c r="V913" s="18"/>
      <c r="W913" s="18"/>
      <c r="X913" s="18"/>
      <c r="Y913" s="18"/>
      <c r="Z913" s="18"/>
      <c r="AA913" s="18"/>
      <c r="AB913" s="8"/>
    </row>
    <row r="914" spans="1:28" ht="15.75" customHeight="1" x14ac:dyDescent="0.2">
      <c r="A914" s="18"/>
      <c r="B914" s="18"/>
      <c r="C914" s="193"/>
      <c r="D914" s="18"/>
      <c r="E914" s="18"/>
      <c r="F914" s="18"/>
      <c r="G914" s="18"/>
      <c r="H914" s="18"/>
      <c r="I914" s="18"/>
      <c r="J914" s="18"/>
      <c r="K914" s="18"/>
      <c r="L914" s="18"/>
      <c r="M914" s="18"/>
      <c r="N914" s="18"/>
      <c r="O914" s="18"/>
      <c r="P914" s="18"/>
      <c r="Q914" s="1"/>
      <c r="S914" s="18"/>
      <c r="T914" s="18"/>
      <c r="U914" s="18"/>
      <c r="V914" s="18"/>
      <c r="W914" s="18"/>
      <c r="X914" s="18"/>
      <c r="Y914" s="18"/>
      <c r="Z914" s="18"/>
      <c r="AA914" s="18"/>
      <c r="AB914" s="8"/>
    </row>
    <row r="915" spans="1:28" ht="15.75" customHeight="1" x14ac:dyDescent="0.2">
      <c r="A915" s="18"/>
      <c r="B915" s="18"/>
      <c r="C915" s="193"/>
      <c r="D915" s="18"/>
      <c r="E915" s="18"/>
      <c r="F915" s="18"/>
      <c r="G915" s="18"/>
      <c r="H915" s="18"/>
      <c r="I915" s="18"/>
      <c r="J915" s="18"/>
      <c r="K915" s="18"/>
      <c r="L915" s="18"/>
      <c r="M915" s="18"/>
      <c r="N915" s="18"/>
      <c r="O915" s="18"/>
      <c r="P915" s="18"/>
      <c r="Q915" s="1"/>
      <c r="S915" s="18"/>
      <c r="T915" s="18"/>
      <c r="U915" s="18"/>
      <c r="V915" s="18"/>
      <c r="W915" s="18"/>
      <c r="X915" s="18"/>
      <c r="Y915" s="18"/>
      <c r="Z915" s="18"/>
      <c r="AA915" s="18"/>
      <c r="AB915" s="8"/>
    </row>
    <row r="916" spans="1:28" ht="15.75" customHeight="1" x14ac:dyDescent="0.2">
      <c r="A916" s="18"/>
      <c r="B916" s="18"/>
      <c r="C916" s="193"/>
      <c r="D916" s="18"/>
      <c r="E916" s="18"/>
      <c r="F916" s="18"/>
      <c r="G916" s="18"/>
      <c r="H916" s="18"/>
      <c r="I916" s="18"/>
      <c r="J916" s="18"/>
      <c r="K916" s="18"/>
      <c r="L916" s="18"/>
      <c r="M916" s="18"/>
      <c r="N916" s="18"/>
      <c r="O916" s="18"/>
      <c r="P916" s="18"/>
      <c r="Q916" s="1"/>
      <c r="S916" s="18"/>
      <c r="T916" s="18"/>
      <c r="U916" s="18"/>
      <c r="V916" s="18"/>
      <c r="W916" s="18"/>
      <c r="X916" s="18"/>
      <c r="Y916" s="18"/>
      <c r="Z916" s="18"/>
      <c r="AA916" s="18"/>
      <c r="AB916" s="8"/>
    </row>
    <row r="917" spans="1:28" ht="15.75" customHeight="1" x14ac:dyDescent="0.2">
      <c r="A917" s="18"/>
      <c r="B917" s="18"/>
      <c r="C917" s="193"/>
      <c r="D917" s="18"/>
      <c r="E917" s="18"/>
      <c r="F917" s="18"/>
      <c r="G917" s="18"/>
      <c r="H917" s="18"/>
      <c r="I917" s="18"/>
      <c r="J917" s="18"/>
      <c r="K917" s="18"/>
      <c r="L917" s="18"/>
      <c r="M917" s="18"/>
      <c r="N917" s="18"/>
      <c r="O917" s="18"/>
      <c r="P917" s="18"/>
      <c r="Q917" s="1"/>
      <c r="S917" s="18"/>
      <c r="T917" s="18"/>
      <c r="U917" s="18"/>
      <c r="V917" s="18"/>
      <c r="W917" s="18"/>
      <c r="X917" s="18"/>
      <c r="Y917" s="18"/>
      <c r="Z917" s="18"/>
      <c r="AA917" s="18"/>
      <c r="AB917" s="8"/>
    </row>
    <row r="918" spans="1:28" ht="15.75" customHeight="1" x14ac:dyDescent="0.2">
      <c r="A918" s="18"/>
      <c r="B918" s="18"/>
      <c r="C918" s="193"/>
      <c r="D918" s="18"/>
      <c r="E918" s="18"/>
      <c r="F918" s="18"/>
      <c r="G918" s="18"/>
      <c r="H918" s="18"/>
      <c r="I918" s="18"/>
      <c r="J918" s="18"/>
      <c r="K918" s="18"/>
      <c r="L918" s="18"/>
      <c r="M918" s="18"/>
      <c r="N918" s="18"/>
      <c r="O918" s="18"/>
      <c r="P918" s="18"/>
      <c r="Q918" s="1"/>
      <c r="S918" s="18"/>
      <c r="T918" s="18"/>
      <c r="U918" s="18"/>
      <c r="V918" s="18"/>
      <c r="W918" s="18"/>
      <c r="X918" s="18"/>
      <c r="Y918" s="18"/>
      <c r="Z918" s="18"/>
      <c r="AA918" s="18"/>
      <c r="AB918" s="8"/>
    </row>
    <row r="919" spans="1:28" ht="15.75" customHeight="1" x14ac:dyDescent="0.2">
      <c r="A919" s="18"/>
      <c r="B919" s="18"/>
      <c r="C919" s="193"/>
      <c r="D919" s="18"/>
      <c r="E919" s="18"/>
      <c r="F919" s="18"/>
      <c r="G919" s="18"/>
      <c r="H919" s="18"/>
      <c r="I919" s="18"/>
      <c r="J919" s="18"/>
      <c r="K919" s="18"/>
      <c r="L919" s="18"/>
      <c r="M919" s="18"/>
      <c r="N919" s="18"/>
      <c r="O919" s="18"/>
      <c r="P919" s="18"/>
      <c r="Q919" s="1"/>
      <c r="S919" s="18"/>
      <c r="T919" s="18"/>
      <c r="U919" s="18"/>
      <c r="V919" s="18"/>
      <c r="W919" s="18"/>
      <c r="X919" s="18"/>
      <c r="Y919" s="18"/>
      <c r="Z919" s="18"/>
      <c r="AA919" s="18"/>
      <c r="AB919" s="8"/>
    </row>
    <row r="920" spans="1:28" ht="15.75" customHeight="1" x14ac:dyDescent="0.2">
      <c r="A920" s="18"/>
      <c r="B920" s="18"/>
      <c r="C920" s="193"/>
      <c r="D920" s="18"/>
      <c r="E920" s="18"/>
      <c r="F920" s="18"/>
      <c r="G920" s="18"/>
      <c r="H920" s="18"/>
      <c r="I920" s="18"/>
      <c r="J920" s="18"/>
      <c r="K920" s="18"/>
      <c r="L920" s="18"/>
      <c r="M920" s="18"/>
      <c r="N920" s="18"/>
      <c r="O920" s="18"/>
      <c r="P920" s="18"/>
      <c r="Q920" s="1"/>
      <c r="S920" s="18"/>
      <c r="T920" s="18"/>
      <c r="U920" s="18"/>
      <c r="V920" s="18"/>
      <c r="W920" s="18"/>
      <c r="X920" s="18"/>
      <c r="Y920" s="18"/>
      <c r="Z920" s="18"/>
      <c r="AA920" s="18"/>
      <c r="AB920" s="8"/>
    </row>
    <row r="921" spans="1:28" ht="15.75" customHeight="1" x14ac:dyDescent="0.2">
      <c r="A921" s="18"/>
      <c r="B921" s="18"/>
      <c r="C921" s="193"/>
      <c r="D921" s="18"/>
      <c r="E921" s="18"/>
      <c r="F921" s="18"/>
      <c r="G921" s="18"/>
      <c r="H921" s="18"/>
      <c r="I921" s="18"/>
      <c r="J921" s="18"/>
      <c r="K921" s="18"/>
      <c r="L921" s="18"/>
      <c r="M921" s="18"/>
      <c r="N921" s="18"/>
      <c r="O921" s="18"/>
      <c r="P921" s="18"/>
      <c r="Q921" s="1"/>
      <c r="S921" s="18"/>
      <c r="T921" s="18"/>
      <c r="U921" s="18"/>
      <c r="V921" s="18"/>
      <c r="W921" s="18"/>
      <c r="X921" s="18"/>
      <c r="Y921" s="18"/>
      <c r="Z921" s="18"/>
      <c r="AA921" s="18"/>
      <c r="AB921" s="8"/>
    </row>
    <row r="922" spans="1:28" ht="15.75" customHeight="1" x14ac:dyDescent="0.2">
      <c r="A922" s="18"/>
      <c r="B922" s="18"/>
      <c r="C922" s="193"/>
      <c r="D922" s="18"/>
      <c r="E922" s="18"/>
      <c r="F922" s="18"/>
      <c r="G922" s="18"/>
      <c r="H922" s="18"/>
      <c r="I922" s="18"/>
      <c r="J922" s="18"/>
      <c r="K922" s="18"/>
      <c r="L922" s="18"/>
      <c r="M922" s="18"/>
      <c r="N922" s="18"/>
      <c r="O922" s="18"/>
      <c r="P922" s="18"/>
      <c r="Q922" s="1"/>
      <c r="S922" s="18"/>
      <c r="T922" s="18"/>
      <c r="U922" s="18"/>
      <c r="V922" s="18"/>
      <c r="W922" s="18"/>
      <c r="X922" s="18"/>
      <c r="Y922" s="18"/>
      <c r="Z922" s="18"/>
      <c r="AA922" s="18"/>
      <c r="AB922" s="8"/>
    </row>
    <row r="923" spans="1:28" ht="15.75" customHeight="1" x14ac:dyDescent="0.2">
      <c r="A923" s="18"/>
      <c r="B923" s="18"/>
      <c r="C923" s="193"/>
      <c r="D923" s="18"/>
      <c r="E923" s="18"/>
      <c r="F923" s="18"/>
      <c r="G923" s="18"/>
      <c r="H923" s="18"/>
      <c r="I923" s="18"/>
      <c r="J923" s="18"/>
      <c r="K923" s="18"/>
      <c r="L923" s="18"/>
      <c r="M923" s="18"/>
      <c r="N923" s="18"/>
      <c r="O923" s="18"/>
      <c r="P923" s="18"/>
      <c r="Q923" s="1"/>
      <c r="S923" s="18"/>
      <c r="T923" s="18"/>
      <c r="U923" s="18"/>
      <c r="V923" s="18"/>
      <c r="W923" s="18"/>
      <c r="X923" s="18"/>
      <c r="Y923" s="18"/>
      <c r="Z923" s="18"/>
      <c r="AA923" s="18"/>
      <c r="AB923" s="8"/>
    </row>
    <row r="924" spans="1:28" ht="15.75" customHeight="1" x14ac:dyDescent="0.2">
      <c r="A924" s="18"/>
      <c r="B924" s="18"/>
      <c r="C924" s="193"/>
      <c r="D924" s="18"/>
      <c r="E924" s="18"/>
      <c r="F924" s="18"/>
      <c r="G924" s="18"/>
      <c r="H924" s="18"/>
      <c r="I924" s="18"/>
      <c r="J924" s="18"/>
      <c r="K924" s="18"/>
      <c r="L924" s="18"/>
      <c r="M924" s="18"/>
      <c r="N924" s="18"/>
      <c r="O924" s="18"/>
      <c r="P924" s="18"/>
      <c r="Q924" s="1"/>
      <c r="S924" s="18"/>
      <c r="T924" s="18"/>
      <c r="U924" s="18"/>
      <c r="V924" s="18"/>
      <c r="W924" s="18"/>
      <c r="X924" s="18"/>
      <c r="Y924" s="18"/>
      <c r="Z924" s="18"/>
      <c r="AA924" s="18"/>
      <c r="AB924" s="8"/>
    </row>
    <row r="925" spans="1:28" ht="15.75" customHeight="1" x14ac:dyDescent="0.2">
      <c r="A925" s="18"/>
      <c r="B925" s="18"/>
      <c r="C925" s="193"/>
      <c r="D925" s="18"/>
      <c r="E925" s="18"/>
      <c r="F925" s="18"/>
      <c r="G925" s="18"/>
      <c r="H925" s="18"/>
      <c r="I925" s="18"/>
      <c r="J925" s="18"/>
      <c r="K925" s="18"/>
      <c r="L925" s="18"/>
      <c r="M925" s="18"/>
      <c r="N925" s="18"/>
      <c r="O925" s="18"/>
      <c r="P925" s="18"/>
      <c r="Q925" s="1"/>
      <c r="S925" s="18"/>
      <c r="T925" s="18"/>
      <c r="U925" s="18"/>
      <c r="V925" s="18"/>
      <c r="W925" s="18"/>
      <c r="X925" s="18"/>
      <c r="Y925" s="18"/>
      <c r="Z925" s="18"/>
      <c r="AA925" s="18"/>
      <c r="AB925" s="8"/>
    </row>
    <row r="926" spans="1:28" ht="15.75" customHeight="1" x14ac:dyDescent="0.2">
      <c r="A926" s="18"/>
      <c r="B926" s="18"/>
      <c r="C926" s="193"/>
      <c r="D926" s="18"/>
      <c r="E926" s="18"/>
      <c r="F926" s="18"/>
      <c r="G926" s="18"/>
      <c r="H926" s="18"/>
      <c r="I926" s="18"/>
      <c r="J926" s="18"/>
      <c r="K926" s="18"/>
      <c r="L926" s="18"/>
      <c r="M926" s="18"/>
      <c r="N926" s="18"/>
      <c r="O926" s="18"/>
      <c r="P926" s="18"/>
      <c r="Q926" s="1"/>
      <c r="S926" s="18"/>
      <c r="T926" s="18"/>
      <c r="U926" s="18"/>
      <c r="V926" s="18"/>
      <c r="W926" s="18"/>
      <c r="X926" s="18"/>
      <c r="Y926" s="18"/>
      <c r="Z926" s="18"/>
      <c r="AA926" s="18"/>
      <c r="AB926" s="8"/>
    </row>
    <row r="927" spans="1:28" ht="15.75" customHeight="1" x14ac:dyDescent="0.2">
      <c r="A927" s="18"/>
      <c r="B927" s="18"/>
      <c r="C927" s="193"/>
      <c r="D927" s="18"/>
      <c r="E927" s="18"/>
      <c r="F927" s="18"/>
      <c r="G927" s="18"/>
      <c r="H927" s="18"/>
      <c r="I927" s="18"/>
      <c r="J927" s="18"/>
      <c r="K927" s="18"/>
      <c r="L927" s="18"/>
      <c r="M927" s="18"/>
      <c r="N927" s="18"/>
      <c r="O927" s="18"/>
      <c r="P927" s="18"/>
      <c r="Q927" s="1"/>
      <c r="S927" s="18"/>
      <c r="T927" s="18"/>
      <c r="U927" s="18"/>
      <c r="V927" s="18"/>
      <c r="W927" s="18"/>
      <c r="X927" s="18"/>
      <c r="Y927" s="18"/>
      <c r="Z927" s="18"/>
      <c r="AA927" s="18"/>
      <c r="AB927" s="8"/>
    </row>
    <row r="928" spans="1:28" ht="15.75" customHeight="1" x14ac:dyDescent="0.2">
      <c r="A928" s="18"/>
      <c r="B928" s="18"/>
      <c r="C928" s="193"/>
      <c r="D928" s="18"/>
      <c r="E928" s="18"/>
      <c r="F928" s="18"/>
      <c r="G928" s="18"/>
      <c r="H928" s="18"/>
      <c r="I928" s="18"/>
      <c r="J928" s="18"/>
      <c r="K928" s="18"/>
      <c r="L928" s="18"/>
      <c r="M928" s="18"/>
      <c r="N928" s="18"/>
      <c r="O928" s="18"/>
      <c r="P928" s="18"/>
      <c r="Q928" s="1"/>
      <c r="S928" s="18"/>
      <c r="T928" s="18"/>
      <c r="U928" s="18"/>
      <c r="V928" s="18"/>
      <c r="W928" s="18"/>
      <c r="X928" s="18"/>
      <c r="Y928" s="18"/>
      <c r="Z928" s="18"/>
      <c r="AA928" s="18"/>
      <c r="AB928" s="8"/>
    </row>
    <row r="929" spans="1:28" ht="15.75" customHeight="1" x14ac:dyDescent="0.2">
      <c r="A929" s="18"/>
      <c r="B929" s="18"/>
      <c r="C929" s="193"/>
      <c r="D929" s="18"/>
      <c r="E929" s="18"/>
      <c r="F929" s="18"/>
      <c r="G929" s="18"/>
      <c r="H929" s="18"/>
      <c r="I929" s="18"/>
      <c r="J929" s="18"/>
      <c r="K929" s="18"/>
      <c r="L929" s="18"/>
      <c r="M929" s="18"/>
      <c r="N929" s="18"/>
      <c r="O929" s="18"/>
      <c r="P929" s="18"/>
      <c r="Q929" s="1"/>
      <c r="S929" s="18"/>
      <c r="T929" s="18"/>
      <c r="U929" s="18"/>
      <c r="V929" s="18"/>
      <c r="W929" s="18"/>
      <c r="X929" s="18"/>
      <c r="Y929" s="18"/>
      <c r="Z929" s="18"/>
      <c r="AA929" s="18"/>
      <c r="AB929" s="8"/>
    </row>
    <row r="930" spans="1:28" ht="15.75" customHeight="1" x14ac:dyDescent="0.2">
      <c r="A930" s="18"/>
      <c r="B930" s="18"/>
      <c r="C930" s="193"/>
      <c r="D930" s="18"/>
      <c r="E930" s="18"/>
      <c r="F930" s="18"/>
      <c r="G930" s="18"/>
      <c r="H930" s="18"/>
      <c r="I930" s="18"/>
      <c r="J930" s="18"/>
      <c r="K930" s="18"/>
      <c r="L930" s="18"/>
      <c r="M930" s="18"/>
      <c r="N930" s="18"/>
      <c r="O930" s="18"/>
      <c r="P930" s="18"/>
      <c r="Q930" s="1"/>
      <c r="S930" s="18"/>
      <c r="T930" s="18"/>
      <c r="U930" s="18"/>
      <c r="V930" s="18"/>
      <c r="W930" s="18"/>
      <c r="X930" s="18"/>
      <c r="Y930" s="18"/>
      <c r="Z930" s="18"/>
      <c r="AA930" s="18"/>
      <c r="AB930" s="8"/>
    </row>
    <row r="931" spans="1:28" ht="15.75" customHeight="1" x14ac:dyDescent="0.2">
      <c r="A931" s="18"/>
      <c r="B931" s="18"/>
      <c r="C931" s="193"/>
      <c r="D931" s="18"/>
      <c r="E931" s="18"/>
      <c r="F931" s="18"/>
      <c r="G931" s="18"/>
      <c r="H931" s="18"/>
      <c r="I931" s="18"/>
      <c r="J931" s="18"/>
      <c r="K931" s="18"/>
      <c r="L931" s="18"/>
      <c r="M931" s="18"/>
      <c r="N931" s="18"/>
      <c r="O931" s="18"/>
      <c r="P931" s="18"/>
      <c r="Q931" s="1"/>
      <c r="S931" s="18"/>
      <c r="T931" s="18"/>
      <c r="U931" s="18"/>
      <c r="V931" s="18"/>
      <c r="W931" s="18"/>
      <c r="X931" s="18"/>
      <c r="Y931" s="18"/>
      <c r="Z931" s="18"/>
      <c r="AA931" s="18"/>
      <c r="AB931" s="8"/>
    </row>
    <row r="932" spans="1:28" ht="15.75" customHeight="1" x14ac:dyDescent="0.2">
      <c r="A932" s="18"/>
      <c r="B932" s="18"/>
      <c r="C932" s="193"/>
      <c r="D932" s="18"/>
      <c r="E932" s="18"/>
      <c r="F932" s="18"/>
      <c r="G932" s="18"/>
      <c r="H932" s="18"/>
      <c r="I932" s="18"/>
      <c r="J932" s="18"/>
      <c r="K932" s="18"/>
      <c r="L932" s="18"/>
      <c r="M932" s="18"/>
      <c r="N932" s="18"/>
      <c r="O932" s="18"/>
      <c r="P932" s="18"/>
      <c r="Q932" s="1"/>
      <c r="S932" s="18"/>
      <c r="T932" s="18"/>
      <c r="U932" s="18"/>
      <c r="V932" s="18"/>
      <c r="W932" s="18"/>
      <c r="X932" s="18"/>
      <c r="Y932" s="18"/>
      <c r="Z932" s="18"/>
      <c r="AA932" s="18"/>
      <c r="AB932" s="8"/>
    </row>
    <row r="933" spans="1:28" ht="15.75" customHeight="1" x14ac:dyDescent="0.2">
      <c r="A933" s="18"/>
      <c r="B933" s="18"/>
      <c r="C933" s="193"/>
      <c r="D933" s="18"/>
      <c r="E933" s="18"/>
      <c r="F933" s="18"/>
      <c r="G933" s="18"/>
      <c r="H933" s="18"/>
      <c r="I933" s="18"/>
      <c r="J933" s="18"/>
      <c r="K933" s="18"/>
      <c r="L933" s="18"/>
      <c r="M933" s="18"/>
      <c r="N933" s="18"/>
      <c r="O933" s="18"/>
      <c r="P933" s="18"/>
      <c r="Q933" s="1"/>
      <c r="S933" s="18"/>
      <c r="T933" s="18"/>
      <c r="U933" s="18"/>
      <c r="V933" s="18"/>
      <c r="W933" s="18"/>
      <c r="X933" s="18"/>
      <c r="Y933" s="18"/>
      <c r="Z933" s="18"/>
      <c r="AA933" s="18"/>
      <c r="AB933" s="8"/>
    </row>
    <row r="934" spans="1:28" ht="15.75" customHeight="1" x14ac:dyDescent="0.2">
      <c r="A934" s="18"/>
      <c r="B934" s="18"/>
      <c r="C934" s="193"/>
      <c r="D934" s="18"/>
      <c r="E934" s="18"/>
      <c r="F934" s="18"/>
      <c r="G934" s="18"/>
      <c r="H934" s="18"/>
      <c r="I934" s="18"/>
      <c r="J934" s="18"/>
      <c r="K934" s="18"/>
      <c r="L934" s="18"/>
      <c r="M934" s="18"/>
      <c r="N934" s="18"/>
      <c r="O934" s="18"/>
      <c r="P934" s="18"/>
      <c r="Q934" s="1"/>
      <c r="S934" s="18"/>
      <c r="T934" s="18"/>
      <c r="U934" s="18"/>
      <c r="V934" s="18"/>
      <c r="W934" s="18"/>
      <c r="X934" s="18"/>
      <c r="Y934" s="18"/>
      <c r="Z934" s="18"/>
      <c r="AA934" s="18"/>
      <c r="AB934" s="8"/>
    </row>
    <row r="935" spans="1:28" ht="15.75" customHeight="1" x14ac:dyDescent="0.2">
      <c r="A935" s="18"/>
      <c r="B935" s="18"/>
      <c r="C935" s="193"/>
      <c r="D935" s="18"/>
      <c r="E935" s="18"/>
      <c r="F935" s="18"/>
      <c r="G935" s="18"/>
      <c r="H935" s="18"/>
      <c r="I935" s="18"/>
      <c r="J935" s="18"/>
      <c r="K935" s="18"/>
      <c r="L935" s="18"/>
      <c r="M935" s="18"/>
      <c r="N935" s="18"/>
      <c r="O935" s="18"/>
      <c r="P935" s="18"/>
      <c r="Q935" s="1"/>
      <c r="S935" s="18"/>
      <c r="T935" s="18"/>
      <c r="U935" s="18"/>
      <c r="V935" s="18"/>
      <c r="W935" s="18"/>
      <c r="X935" s="18"/>
      <c r="Y935" s="18"/>
      <c r="Z935" s="18"/>
      <c r="AA935" s="18"/>
      <c r="AB935" s="8"/>
    </row>
    <row r="936" spans="1:28" ht="15.75" customHeight="1" x14ac:dyDescent="0.2">
      <c r="A936" s="18"/>
      <c r="B936" s="18"/>
      <c r="C936" s="193"/>
      <c r="D936" s="18"/>
      <c r="E936" s="18"/>
      <c r="F936" s="18"/>
      <c r="G936" s="18"/>
      <c r="H936" s="18"/>
      <c r="I936" s="18"/>
      <c r="J936" s="18"/>
      <c r="K936" s="18"/>
      <c r="L936" s="18"/>
      <c r="M936" s="18"/>
      <c r="N936" s="18"/>
      <c r="O936" s="18"/>
      <c r="P936" s="18"/>
      <c r="Q936" s="1"/>
      <c r="S936" s="18"/>
      <c r="T936" s="18"/>
      <c r="U936" s="18"/>
      <c r="V936" s="18"/>
      <c r="W936" s="18"/>
      <c r="X936" s="18"/>
      <c r="Y936" s="18"/>
      <c r="Z936" s="18"/>
      <c r="AA936" s="18"/>
      <c r="AB936" s="8"/>
    </row>
    <row r="937" spans="1:28" ht="15.75" customHeight="1" x14ac:dyDescent="0.2">
      <c r="A937" s="18"/>
      <c r="B937" s="18"/>
      <c r="C937" s="193"/>
      <c r="D937" s="18"/>
      <c r="E937" s="18"/>
      <c r="F937" s="18"/>
      <c r="G937" s="18"/>
      <c r="H937" s="18"/>
      <c r="I937" s="18"/>
      <c r="J937" s="18"/>
      <c r="K937" s="18"/>
      <c r="L937" s="18"/>
      <c r="M937" s="18"/>
      <c r="N937" s="18"/>
      <c r="O937" s="18"/>
      <c r="P937" s="18"/>
      <c r="Q937" s="1"/>
      <c r="S937" s="18"/>
      <c r="T937" s="18"/>
      <c r="U937" s="18"/>
      <c r="V937" s="18"/>
      <c r="W937" s="18"/>
      <c r="X937" s="18"/>
      <c r="Y937" s="18"/>
      <c r="Z937" s="18"/>
      <c r="AA937" s="18"/>
      <c r="AB937" s="8"/>
    </row>
    <row r="938" spans="1:28" ht="15.75" customHeight="1" x14ac:dyDescent="0.2">
      <c r="A938" s="18"/>
      <c r="B938" s="18"/>
      <c r="C938" s="193"/>
      <c r="D938" s="18"/>
      <c r="E938" s="18"/>
      <c r="F938" s="18"/>
      <c r="G938" s="18"/>
      <c r="H938" s="18"/>
      <c r="I938" s="18"/>
      <c r="J938" s="18"/>
      <c r="K938" s="18"/>
      <c r="L938" s="18"/>
      <c r="M938" s="18"/>
      <c r="N938" s="18"/>
      <c r="O938" s="18"/>
      <c r="P938" s="18"/>
      <c r="Q938" s="1"/>
      <c r="S938" s="18"/>
      <c r="T938" s="18"/>
      <c r="U938" s="18"/>
      <c r="V938" s="18"/>
      <c r="W938" s="18"/>
      <c r="X938" s="18"/>
      <c r="Y938" s="18"/>
      <c r="Z938" s="18"/>
      <c r="AA938" s="18"/>
      <c r="AB938" s="8"/>
    </row>
    <row r="939" spans="1:28" ht="15.75" customHeight="1" x14ac:dyDescent="0.2">
      <c r="A939" s="18"/>
      <c r="B939" s="18"/>
      <c r="C939" s="193"/>
      <c r="D939" s="18"/>
      <c r="E939" s="18"/>
      <c r="F939" s="18"/>
      <c r="G939" s="18"/>
      <c r="H939" s="18"/>
      <c r="I939" s="18"/>
      <c r="J939" s="18"/>
      <c r="K939" s="18"/>
      <c r="L939" s="18"/>
      <c r="M939" s="18"/>
      <c r="N939" s="18"/>
      <c r="O939" s="18"/>
      <c r="P939" s="18"/>
      <c r="Q939" s="1"/>
      <c r="S939" s="18"/>
      <c r="T939" s="18"/>
      <c r="U939" s="18"/>
      <c r="V939" s="18"/>
      <c r="W939" s="18"/>
      <c r="X939" s="18"/>
      <c r="Y939" s="18"/>
      <c r="Z939" s="18"/>
      <c r="AA939" s="18"/>
      <c r="AB939" s="8"/>
    </row>
    <row r="940" spans="1:28" ht="15.75" customHeight="1" x14ac:dyDescent="0.2">
      <c r="A940" s="18"/>
      <c r="B940" s="18"/>
      <c r="C940" s="193"/>
      <c r="D940" s="18"/>
      <c r="E940" s="18"/>
      <c r="F940" s="18"/>
      <c r="G940" s="18"/>
      <c r="H940" s="18"/>
      <c r="I940" s="18"/>
      <c r="J940" s="18"/>
      <c r="K940" s="18"/>
      <c r="L940" s="18"/>
      <c r="M940" s="18"/>
      <c r="N940" s="18"/>
      <c r="O940" s="18"/>
      <c r="P940" s="18"/>
      <c r="Q940" s="1"/>
      <c r="S940" s="18"/>
      <c r="T940" s="18"/>
      <c r="U940" s="18"/>
      <c r="V940" s="18"/>
      <c r="W940" s="18"/>
      <c r="X940" s="18"/>
      <c r="Y940" s="18"/>
      <c r="Z940" s="18"/>
      <c r="AA940" s="18"/>
      <c r="AB940" s="8"/>
    </row>
    <row r="941" spans="1:28" ht="15.75" customHeight="1" x14ac:dyDescent="0.2">
      <c r="A941" s="18"/>
      <c r="B941" s="18"/>
      <c r="C941" s="193"/>
      <c r="D941" s="18"/>
      <c r="E941" s="18"/>
      <c r="F941" s="18"/>
      <c r="G941" s="18"/>
      <c r="H941" s="18"/>
      <c r="I941" s="18"/>
      <c r="J941" s="18"/>
      <c r="K941" s="18"/>
      <c r="L941" s="18"/>
      <c r="M941" s="18"/>
      <c r="N941" s="18"/>
      <c r="O941" s="18"/>
      <c r="P941" s="18"/>
      <c r="Q941" s="1"/>
      <c r="S941" s="18"/>
      <c r="T941" s="18"/>
      <c r="U941" s="18"/>
      <c r="V941" s="18"/>
      <c r="W941" s="18"/>
      <c r="X941" s="18"/>
      <c r="Y941" s="18"/>
      <c r="Z941" s="18"/>
      <c r="AA941" s="18"/>
      <c r="AB941" s="8"/>
    </row>
    <row r="942" spans="1:28" ht="15" customHeight="1" x14ac:dyDescent="0.2">
      <c r="Q942" s="1"/>
    </row>
    <row r="943" spans="1:28" ht="15" customHeight="1" x14ac:dyDescent="0.2">
      <c r="Q943" s="1"/>
    </row>
    <row r="944" spans="1:28" ht="15" customHeight="1" x14ac:dyDescent="0.2">
      <c r="Q944" s="1"/>
    </row>
    <row r="945" spans="17:17" x14ac:dyDescent="0.2">
      <c r="Q945" s="1"/>
    </row>
    <row r="946" spans="17:17" x14ac:dyDescent="0.2">
      <c r="Q946" s="1"/>
    </row>
    <row r="947" spans="17:17" x14ac:dyDescent="0.2">
      <c r="Q947" s="1"/>
    </row>
    <row r="948" spans="17:17" x14ac:dyDescent="0.2">
      <c r="Q948" s="1"/>
    </row>
    <row r="949" spans="17:17" x14ac:dyDescent="0.2">
      <c r="Q949" s="1"/>
    </row>
    <row r="950" spans="17:17" x14ac:dyDescent="0.2">
      <c r="Q950" s="1"/>
    </row>
    <row r="951" spans="17:17" x14ac:dyDescent="0.2">
      <c r="Q951" s="1"/>
    </row>
    <row r="952" spans="17:17" x14ac:dyDescent="0.2">
      <c r="Q952" s="1"/>
    </row>
    <row r="953" spans="17:17" x14ac:dyDescent="0.2">
      <c r="Q953" s="1"/>
    </row>
    <row r="954" spans="17:17" x14ac:dyDescent="0.2">
      <c r="Q954" s="1"/>
    </row>
    <row r="955" spans="17:17" x14ac:dyDescent="0.2">
      <c r="Q955" s="1"/>
    </row>
    <row r="956" spans="17:17" x14ac:dyDescent="0.2">
      <c r="Q956" s="1"/>
    </row>
    <row r="957" spans="17:17" x14ac:dyDescent="0.2">
      <c r="Q957" s="1"/>
    </row>
    <row r="958" spans="17:17" x14ac:dyDescent="0.2">
      <c r="Q958" s="1"/>
    </row>
    <row r="959" spans="17:17" x14ac:dyDescent="0.2">
      <c r="Q959" s="1"/>
    </row>
    <row r="960" spans="17:17" x14ac:dyDescent="0.2">
      <c r="Q960" s="1"/>
    </row>
    <row r="961" spans="17:17" x14ac:dyDescent="0.2">
      <c r="Q961" s="1"/>
    </row>
    <row r="962" spans="17:17" x14ac:dyDescent="0.2">
      <c r="Q962" s="1"/>
    </row>
    <row r="963" spans="17:17" x14ac:dyDescent="0.2">
      <c r="Q963" s="1"/>
    </row>
    <row r="964" spans="17:17" x14ac:dyDescent="0.2">
      <c r="Q964" s="1"/>
    </row>
    <row r="965" spans="17:17" x14ac:dyDescent="0.2">
      <c r="Q965" s="1"/>
    </row>
    <row r="966" spans="17:17" x14ac:dyDescent="0.2">
      <c r="Q966" s="1"/>
    </row>
    <row r="967" spans="17:17" x14ac:dyDescent="0.2">
      <c r="Q967" s="1"/>
    </row>
    <row r="968" spans="17:17" x14ac:dyDescent="0.2">
      <c r="Q968" s="1"/>
    </row>
    <row r="969" spans="17:17" x14ac:dyDescent="0.2">
      <c r="Q969" s="1"/>
    </row>
    <row r="970" spans="17:17" x14ac:dyDescent="0.2">
      <c r="Q970" s="1"/>
    </row>
    <row r="971" spans="17:17" x14ac:dyDescent="0.2">
      <c r="Q971" s="1"/>
    </row>
    <row r="972" spans="17:17" x14ac:dyDescent="0.2">
      <c r="Q972" s="1"/>
    </row>
    <row r="973" spans="17:17" x14ac:dyDescent="0.2">
      <c r="Q973" s="1"/>
    </row>
    <row r="974" spans="17:17" x14ac:dyDescent="0.2">
      <c r="Q974" s="1"/>
    </row>
    <row r="975" spans="17:17" x14ac:dyDescent="0.2">
      <c r="Q975" s="1"/>
    </row>
    <row r="976" spans="17:17" x14ac:dyDescent="0.2">
      <c r="Q976" s="1"/>
    </row>
    <row r="977" spans="17:17" x14ac:dyDescent="0.2">
      <c r="Q977" s="1"/>
    </row>
    <row r="978" spans="17:17" x14ac:dyDescent="0.2">
      <c r="Q978" s="1"/>
    </row>
    <row r="979" spans="17:17" x14ac:dyDescent="0.2">
      <c r="Q979" s="1"/>
    </row>
    <row r="980" spans="17:17" x14ac:dyDescent="0.2">
      <c r="Q980" s="1"/>
    </row>
  </sheetData>
  <mergeCells count="169">
    <mergeCell ref="AA11:AA15"/>
    <mergeCell ref="Z16:Z17"/>
    <mergeCell ref="AA16:AA17"/>
    <mergeCell ref="AA20:AA38"/>
    <mergeCell ref="Z25:Z28"/>
    <mergeCell ref="Z29:Z34"/>
    <mergeCell ref="Z35:Z38"/>
    <mergeCell ref="J35:J38"/>
    <mergeCell ref="Q35:Q38"/>
    <mergeCell ref="Q29:Q34"/>
    <mergeCell ref="Q21:Q24"/>
    <mergeCell ref="Z21:Z24"/>
    <mergeCell ref="P25:P28"/>
    <mergeCell ref="K21:K24"/>
    <mergeCell ref="L21:L24"/>
    <mergeCell ref="M21:M24"/>
    <mergeCell ref="Z8:Z10"/>
    <mergeCell ref="M18:M20"/>
    <mergeCell ref="O18:O20"/>
    <mergeCell ref="P18:P20"/>
    <mergeCell ref="J18:J20"/>
    <mergeCell ref="K18:K20"/>
    <mergeCell ref="O29:O34"/>
    <mergeCell ref="J16:J17"/>
    <mergeCell ref="J25:J28"/>
    <mergeCell ref="Q25:Q28"/>
    <mergeCell ref="N21:N24"/>
    <mergeCell ref="L25:L28"/>
    <mergeCell ref="M25:M28"/>
    <mergeCell ref="N25:N28"/>
    <mergeCell ref="O25:O28"/>
    <mergeCell ref="O21:O24"/>
    <mergeCell ref="N18:N20"/>
    <mergeCell ref="Q18:Q20"/>
    <mergeCell ref="K25:K28"/>
    <mergeCell ref="P29:P34"/>
    <mergeCell ref="J21:J24"/>
    <mergeCell ref="P21:P24"/>
    <mergeCell ref="L18:L20"/>
    <mergeCell ref="Q16:Q17"/>
    <mergeCell ref="B8:B10"/>
    <mergeCell ref="D8:D10"/>
    <mergeCell ref="F21:F24"/>
    <mergeCell ref="G21:G24"/>
    <mergeCell ref="H21:H24"/>
    <mergeCell ref="C8:C10"/>
    <mergeCell ref="C16:C17"/>
    <mergeCell ref="D21:D24"/>
    <mergeCell ref="I29:I34"/>
    <mergeCell ref="D29:D34"/>
    <mergeCell ref="E29:E34"/>
    <mergeCell ref="F29:F34"/>
    <mergeCell ref="G29:G34"/>
    <mergeCell ref="H29:H34"/>
    <mergeCell ref="E8:I8"/>
    <mergeCell ref="E21:E24"/>
    <mergeCell ref="I21:I24"/>
    <mergeCell ref="I18:I20"/>
    <mergeCell ref="E16:E17"/>
    <mergeCell ref="F16:F17"/>
    <mergeCell ref="G16:G17"/>
    <mergeCell ref="H16:H17"/>
    <mergeCell ref="B16:B17"/>
    <mergeCell ref="D16:D17"/>
    <mergeCell ref="A1:AA1"/>
    <mergeCell ref="A2:AA2"/>
    <mergeCell ref="A3:AA3"/>
    <mergeCell ref="A4:D7"/>
    <mergeCell ref="E4:J4"/>
    <mergeCell ref="S4:AA4"/>
    <mergeCell ref="E5:J5"/>
    <mergeCell ref="S5:AA5"/>
    <mergeCell ref="E6:J6"/>
    <mergeCell ref="S6:AA6"/>
    <mergeCell ref="E7:J7"/>
    <mergeCell ref="S7:AA7"/>
    <mergeCell ref="AA8:AA10"/>
    <mergeCell ref="E9:E10"/>
    <mergeCell ref="F9:F10"/>
    <mergeCell ref="G9:G10"/>
    <mergeCell ref="H9:I9"/>
    <mergeCell ref="T8:T10"/>
    <mergeCell ref="U8:U10"/>
    <mergeCell ref="Y8:Y10"/>
    <mergeCell ref="D40:D42"/>
    <mergeCell ref="N8:P9"/>
    <mergeCell ref="F40:F42"/>
    <mergeCell ref="J8:J10"/>
    <mergeCell ref="Q8:Q10"/>
    <mergeCell ref="Z11:Z15"/>
    <mergeCell ref="R8:S10"/>
    <mergeCell ref="V8:V10"/>
    <mergeCell ref="W8:W10"/>
    <mergeCell ref="X8:X10"/>
    <mergeCell ref="D25:D28"/>
    <mergeCell ref="E25:E28"/>
    <mergeCell ref="F25:F28"/>
    <mergeCell ref="G25:G28"/>
    <mergeCell ref="H25:H28"/>
    <mergeCell ref="I25:I28"/>
    <mergeCell ref="K8:M9"/>
    <mergeCell ref="M40:M42"/>
    <mergeCell ref="C21:C24"/>
    <mergeCell ref="A48:P48"/>
    <mergeCell ref="B40:B46"/>
    <mergeCell ref="A11:A47"/>
    <mergeCell ref="K35:K38"/>
    <mergeCell ref="M35:M38"/>
    <mergeCell ref="L35:L38"/>
    <mergeCell ref="N35:N38"/>
    <mergeCell ref="O35:O38"/>
    <mergeCell ref="P35:P38"/>
    <mergeCell ref="K16:K17"/>
    <mergeCell ref="L16:L17"/>
    <mergeCell ref="M16:M17"/>
    <mergeCell ref="N16:N17"/>
    <mergeCell ref="O16:O17"/>
    <mergeCell ref="P16:P17"/>
    <mergeCell ref="B11:B15"/>
    <mergeCell ref="N40:N42"/>
    <mergeCell ref="A8:A10"/>
    <mergeCell ref="C29:C34"/>
    <mergeCell ref="C25:C28"/>
    <mergeCell ref="B18:B39"/>
    <mergeCell ref="H40:H42"/>
    <mergeCell ref="I40:I42"/>
    <mergeCell ref="J40:J42"/>
    <mergeCell ref="C40:C42"/>
    <mergeCell ref="O40:O42"/>
    <mergeCell ref="L40:L42"/>
    <mergeCell ref="E40:E42"/>
    <mergeCell ref="I16:I17"/>
    <mergeCell ref="K40:K42"/>
    <mergeCell ref="C18:C20"/>
    <mergeCell ref="D18:D20"/>
    <mergeCell ref="E18:E20"/>
    <mergeCell ref="F18:F20"/>
    <mergeCell ref="G18:G20"/>
    <mergeCell ref="H18:H20"/>
    <mergeCell ref="D35:D38"/>
    <mergeCell ref="E35:E38"/>
    <mergeCell ref="F35:F38"/>
    <mergeCell ref="G35:G38"/>
    <mergeCell ref="H35:H38"/>
    <mergeCell ref="C35:C38"/>
    <mergeCell ref="P40:P42"/>
    <mergeCell ref="I35:I38"/>
    <mergeCell ref="J29:J34"/>
    <mergeCell ref="K29:K34"/>
    <mergeCell ref="L29:L34"/>
    <mergeCell ref="M29:M34"/>
    <mergeCell ref="N29:N34"/>
    <mergeCell ref="Q40:Q42"/>
    <mergeCell ref="C44:C46"/>
    <mergeCell ref="J44:J46"/>
    <mergeCell ref="K44:K46"/>
    <mergeCell ref="L44:L46"/>
    <mergeCell ref="M44:M46"/>
    <mergeCell ref="N44:N46"/>
    <mergeCell ref="O44:O46"/>
    <mergeCell ref="P44:P46"/>
    <mergeCell ref="Q44:Q46"/>
    <mergeCell ref="D44:D46"/>
    <mergeCell ref="E44:E46"/>
    <mergeCell ref="F44:F46"/>
    <mergeCell ref="G44:G46"/>
    <mergeCell ref="H44:H46"/>
    <mergeCell ref="I44:I46"/>
    <mergeCell ref="G40:G42"/>
  </mergeCells>
  <hyperlinks>
    <hyperlink ref="AA47" r:id="rId1"/>
    <hyperlink ref="AA40" r:id="rId2" display="controlinterno@hospitalsalazardevilleta.gov.co; "/>
    <hyperlink ref="AA41" r:id="rId3" display="controlinterno@hospitalsalazardevilleta.gov.co; "/>
    <hyperlink ref="AA42" r:id="rId4" display="controlinterno@hospitalsalazardevilleta.gov.co; "/>
    <hyperlink ref="AA43" r:id="rId5" display="controlinterno@hospitalsalazardevilleta.gov.co; "/>
    <hyperlink ref="AA44" r:id="rId6"/>
    <hyperlink ref="AA45" r:id="rId7"/>
    <hyperlink ref="AA46" r:id="rId8" display="controlinterno@hospitalsalazardevilleta.gov.co; "/>
    <hyperlink ref="AA11" r:id="rId9"/>
    <hyperlink ref="AA16" r:id="rId10"/>
    <hyperlink ref="AA20" r:id="rId11"/>
    <hyperlink ref="AA39" r:id="rId12"/>
  </hyperlinks>
  <pageMargins left="0.7" right="0.7" top="0.75" bottom="0.75" header="0.3" footer="0.3"/>
  <legacyDrawing r:id="rId1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N103"/>
  <sheetViews>
    <sheetView tabSelected="1" topLeftCell="B1" zoomScale="110" zoomScaleNormal="110" workbookViewId="0">
      <pane xSplit="6" ySplit="4" topLeftCell="H5" activePane="bottomRight" state="frozen"/>
      <selection activeCell="B1" sqref="B1"/>
      <selection pane="topRight" activeCell="H1" sqref="H1"/>
      <selection pane="bottomLeft" activeCell="B5" sqref="B5"/>
      <selection pane="bottomRight" activeCell="BW106" sqref="BW106"/>
    </sheetView>
  </sheetViews>
  <sheetFormatPr baseColWidth="10" defaultRowHeight="15" x14ac:dyDescent="0.25"/>
  <cols>
    <col min="1" max="1" width="15.140625" style="1" customWidth="1"/>
    <col min="2" max="2" width="22.7109375" style="4" customWidth="1"/>
    <col min="3" max="3" width="14.85546875" style="1" customWidth="1"/>
    <col min="4" max="4" width="14.85546875" style="4" customWidth="1"/>
    <col min="5" max="5" width="6.140625" style="602" customWidth="1"/>
    <col min="6" max="6" width="6.140625" style="73" customWidth="1"/>
    <col min="7" max="7" width="27" style="1" customWidth="1"/>
    <col min="8" max="8" width="12.85546875" style="1" customWidth="1"/>
    <col min="9" max="9" width="23.140625" style="1" customWidth="1"/>
    <col min="10" max="10" width="10" style="1" customWidth="1"/>
    <col min="11" max="11" width="10.28515625" style="1" customWidth="1"/>
    <col min="12" max="12" width="7.140625" style="1" bestFit="1" customWidth="1"/>
    <col min="13" max="13" width="10.85546875" style="1"/>
    <col min="14" max="15" width="4.28515625" customWidth="1"/>
    <col min="16" max="16" width="7.140625" customWidth="1"/>
    <col min="17" max="18" width="4.28515625" customWidth="1"/>
    <col min="19" max="19" width="7.140625" customWidth="1"/>
    <col min="20" max="21" width="4.140625" customWidth="1"/>
    <col min="22" max="22" width="7.140625" customWidth="1"/>
    <col min="23" max="24" width="5.85546875" customWidth="1"/>
    <col min="25" max="25" width="6.7109375" customWidth="1"/>
    <col min="26" max="26" width="5" customWidth="1"/>
    <col min="27" max="27" width="4.85546875" customWidth="1"/>
    <col min="28" max="28" width="7.140625" customWidth="1"/>
    <col min="29" max="30" width="4.85546875" customWidth="1"/>
    <col min="31" max="31" width="7.140625" customWidth="1"/>
    <col min="32" max="33" width="4.7109375" customWidth="1"/>
    <col min="34" max="34" width="7.140625" customWidth="1"/>
    <col min="35" max="36" width="5.7109375" customWidth="1"/>
    <col min="37" max="37" width="7.140625" customWidth="1"/>
    <col min="38" max="39" width="5.42578125" customWidth="1"/>
    <col min="40" max="40" width="8.85546875" customWidth="1"/>
    <col min="41" max="70" width="7.140625" customWidth="1"/>
    <col min="74" max="74" width="6.140625" style="602" customWidth="1"/>
    <col min="75" max="75" width="14.85546875" style="4" customWidth="1"/>
    <col min="76" max="76" width="6.140625" style="25" customWidth="1"/>
    <col min="77" max="77" width="70" style="1" customWidth="1"/>
    <col min="78" max="78" width="16.28515625" style="1" customWidth="1"/>
    <col min="79" max="80" width="11.7109375" style="1" customWidth="1"/>
    <col min="81" max="81" width="28.28515625" style="1" customWidth="1"/>
    <col min="82" max="82" width="15.7109375" style="1" customWidth="1"/>
    <col min="83" max="83" width="11.7109375" style="1" customWidth="1"/>
    <col min="84" max="84" width="28.28515625" style="1" customWidth="1"/>
    <col min="85" max="85" width="13.140625" style="1" customWidth="1"/>
    <col min="86" max="86" width="11.7109375" style="1" customWidth="1"/>
    <col min="87" max="87" width="28.28515625" style="1" customWidth="1"/>
    <col min="88" max="88" width="13.28515625" style="1" customWidth="1"/>
    <col min="89" max="89" width="11.7109375" style="1" customWidth="1"/>
    <col min="90" max="90" width="32" style="1" customWidth="1"/>
    <col min="91" max="91" width="20.7109375" style="5" customWidth="1"/>
    <col min="92" max="92" width="19.28515625" style="1" customWidth="1"/>
  </cols>
  <sheetData>
    <row r="1" spans="1:92" ht="15" customHeight="1" thickBot="1" x14ac:dyDescent="0.3">
      <c r="A1" s="1055" t="s">
        <v>0</v>
      </c>
      <c r="B1" s="1055" t="s">
        <v>204</v>
      </c>
      <c r="C1" s="1250" t="s">
        <v>1</v>
      </c>
      <c r="D1" s="1055" t="s">
        <v>695</v>
      </c>
      <c r="E1" s="1398" t="s">
        <v>696</v>
      </c>
      <c r="F1" s="1260" t="s">
        <v>243</v>
      </c>
      <c r="G1" s="1250" t="s">
        <v>2</v>
      </c>
      <c r="H1" s="1250" t="s">
        <v>3</v>
      </c>
      <c r="I1" s="1251"/>
      <c r="J1" s="1251"/>
      <c r="K1" s="1251"/>
      <c r="L1" s="1251"/>
      <c r="M1" s="1250" t="s">
        <v>244</v>
      </c>
      <c r="N1" s="1870" t="s">
        <v>401</v>
      </c>
      <c r="O1" s="1871"/>
      <c r="P1" s="1871"/>
      <c r="Q1" s="1871"/>
      <c r="R1" s="1871"/>
      <c r="S1" s="1871"/>
      <c r="T1" s="1871"/>
      <c r="U1" s="1871"/>
      <c r="V1" s="1871"/>
      <c r="W1" s="1871"/>
      <c r="X1" s="1871"/>
      <c r="Y1" s="1871"/>
      <c r="Z1" s="1871"/>
      <c r="AA1" s="1871"/>
      <c r="AB1" s="1871"/>
      <c r="AC1" s="1871"/>
      <c r="AD1" s="1871"/>
      <c r="AE1" s="1871"/>
      <c r="AF1" s="1871"/>
      <c r="AG1" s="1871"/>
      <c r="AH1" s="1871"/>
      <c r="AI1" s="1871"/>
      <c r="AJ1" s="1871"/>
      <c r="AK1" s="1871"/>
      <c r="AL1" s="1871"/>
      <c r="AM1" s="1871"/>
      <c r="AN1" s="1871"/>
      <c r="AO1" s="1871"/>
      <c r="AP1" s="1871"/>
      <c r="AQ1" s="1871"/>
      <c r="AR1" s="1871"/>
      <c r="AS1" s="1871"/>
      <c r="AT1" s="1871"/>
      <c r="AU1" s="1871"/>
      <c r="AV1" s="1871"/>
      <c r="AW1" s="1871"/>
      <c r="AX1" s="1871"/>
      <c r="AY1" s="1871"/>
      <c r="AZ1" s="1871"/>
      <c r="BA1" s="1871"/>
      <c r="BB1" s="1871"/>
      <c r="BC1" s="1871"/>
      <c r="BD1" s="1871"/>
      <c r="BE1" s="1871"/>
      <c r="BF1" s="1871"/>
      <c r="BG1" s="1871"/>
      <c r="BH1" s="1871"/>
      <c r="BI1" s="1871"/>
      <c r="BJ1" s="1871"/>
      <c r="BK1" s="1871"/>
      <c r="BL1" s="1871"/>
      <c r="BM1" s="1871"/>
      <c r="BN1" s="1871"/>
      <c r="BO1" s="1871"/>
      <c r="BP1" s="705"/>
      <c r="BQ1" s="705"/>
      <c r="BR1" s="705"/>
      <c r="BS1" s="1862" t="s">
        <v>244</v>
      </c>
      <c r="BT1" s="1854" t="s">
        <v>394</v>
      </c>
      <c r="BU1" s="1854" t="s">
        <v>395</v>
      </c>
      <c r="BV1" s="1398" t="s">
        <v>696</v>
      </c>
      <c r="BW1" s="1055" t="s">
        <v>695</v>
      </c>
      <c r="BX1" s="1864" t="s">
        <v>8</v>
      </c>
      <c r="BY1" s="1865"/>
      <c r="BZ1" s="1861" t="s">
        <v>9</v>
      </c>
      <c r="CA1" s="1858" t="s">
        <v>10</v>
      </c>
      <c r="CB1" s="1858" t="s">
        <v>403</v>
      </c>
      <c r="CC1" s="1858" t="s">
        <v>404</v>
      </c>
      <c r="CD1" s="1858" t="s">
        <v>20</v>
      </c>
      <c r="CE1" s="1858" t="s">
        <v>467</v>
      </c>
      <c r="CF1" s="1858" t="s">
        <v>404</v>
      </c>
      <c r="CG1" s="1858" t="s">
        <v>22</v>
      </c>
      <c r="CH1" s="1858" t="s">
        <v>470</v>
      </c>
      <c r="CI1" s="1858" t="s">
        <v>404</v>
      </c>
      <c r="CJ1" s="1858" t="s">
        <v>23</v>
      </c>
      <c r="CK1" s="1858" t="s">
        <v>471</v>
      </c>
      <c r="CL1" s="1861" t="s">
        <v>11</v>
      </c>
      <c r="CM1" s="1861" t="s">
        <v>12</v>
      </c>
      <c r="CN1" s="1861" t="s">
        <v>13</v>
      </c>
    </row>
    <row r="2" spans="1:92" ht="15" customHeight="1" x14ac:dyDescent="0.25">
      <c r="A2" s="1055"/>
      <c r="B2" s="1055"/>
      <c r="C2" s="1250"/>
      <c r="D2" s="1055"/>
      <c r="E2" s="1399"/>
      <c r="F2" s="1830"/>
      <c r="G2" s="1250"/>
      <c r="H2" s="1250" t="s">
        <v>14</v>
      </c>
      <c r="I2" s="1250" t="s">
        <v>15</v>
      </c>
      <c r="J2" s="1250" t="s">
        <v>16</v>
      </c>
      <c r="K2" s="1259" t="s">
        <v>17</v>
      </c>
      <c r="L2" s="1251"/>
      <c r="M2" s="1868"/>
      <c r="N2" s="1862" t="s">
        <v>376</v>
      </c>
      <c r="O2" s="1854"/>
      <c r="P2" s="1854"/>
      <c r="Q2" s="1842" t="s">
        <v>377</v>
      </c>
      <c r="R2" s="1843"/>
      <c r="S2" s="1844"/>
      <c r="T2" s="1842" t="s">
        <v>378</v>
      </c>
      <c r="U2" s="1843"/>
      <c r="V2" s="1844"/>
      <c r="W2" s="1848" t="s">
        <v>379</v>
      </c>
      <c r="X2" s="1849"/>
      <c r="Y2" s="1850"/>
      <c r="Z2" s="1854" t="s">
        <v>380</v>
      </c>
      <c r="AA2" s="1854"/>
      <c r="AB2" s="1854"/>
      <c r="AC2" s="1842" t="s">
        <v>381</v>
      </c>
      <c r="AD2" s="1843"/>
      <c r="AE2" s="1844"/>
      <c r="AF2" s="1842" t="s">
        <v>382</v>
      </c>
      <c r="AG2" s="1843"/>
      <c r="AH2" s="1844"/>
      <c r="AI2" s="1848" t="s">
        <v>383</v>
      </c>
      <c r="AJ2" s="1849"/>
      <c r="AK2" s="1850"/>
      <c r="AL2" s="1826" t="s">
        <v>384</v>
      </c>
      <c r="AM2" s="1827"/>
      <c r="AN2" s="1856"/>
      <c r="AO2" s="1854" t="s">
        <v>385</v>
      </c>
      <c r="AP2" s="1854"/>
      <c r="AQ2" s="1854"/>
      <c r="AR2" s="1842" t="s">
        <v>386</v>
      </c>
      <c r="AS2" s="1843"/>
      <c r="AT2" s="1844"/>
      <c r="AU2" s="1842" t="s">
        <v>387</v>
      </c>
      <c r="AV2" s="1843"/>
      <c r="AW2" s="1844"/>
      <c r="AX2" s="1848" t="s">
        <v>388</v>
      </c>
      <c r="AY2" s="1849"/>
      <c r="AZ2" s="1850"/>
      <c r="BA2" s="1854" t="s">
        <v>389</v>
      </c>
      <c r="BB2" s="1854"/>
      <c r="BC2" s="1854"/>
      <c r="BD2" s="1842" t="s">
        <v>390</v>
      </c>
      <c r="BE2" s="1843"/>
      <c r="BF2" s="1844"/>
      <c r="BG2" s="1842" t="s">
        <v>391</v>
      </c>
      <c r="BH2" s="1843"/>
      <c r="BI2" s="1844"/>
      <c r="BJ2" s="1848" t="s">
        <v>392</v>
      </c>
      <c r="BK2" s="1849"/>
      <c r="BL2" s="1850"/>
      <c r="BM2" s="1826" t="s">
        <v>393</v>
      </c>
      <c r="BN2" s="1827"/>
      <c r="BO2" s="1827"/>
      <c r="BP2" s="1874" t="s">
        <v>401</v>
      </c>
      <c r="BQ2" s="1875"/>
      <c r="BR2" s="1875"/>
      <c r="BS2" s="1863"/>
      <c r="BT2" s="1855"/>
      <c r="BU2" s="1855"/>
      <c r="BV2" s="1399"/>
      <c r="BW2" s="1055"/>
      <c r="BX2" s="1866"/>
      <c r="BY2" s="1867"/>
      <c r="BZ2" s="1861"/>
      <c r="CA2" s="1859"/>
      <c r="CB2" s="1859"/>
      <c r="CC2" s="1859"/>
      <c r="CD2" s="1859"/>
      <c r="CE2" s="1859"/>
      <c r="CF2" s="1859"/>
      <c r="CG2" s="1859"/>
      <c r="CH2" s="1859"/>
      <c r="CI2" s="1859"/>
      <c r="CJ2" s="1859"/>
      <c r="CK2" s="1859"/>
      <c r="CL2" s="1861"/>
      <c r="CM2" s="1861"/>
      <c r="CN2" s="1861"/>
    </row>
    <row r="3" spans="1:92" ht="15" customHeight="1" x14ac:dyDescent="0.25">
      <c r="A3" s="1055"/>
      <c r="B3" s="1055"/>
      <c r="C3" s="1250"/>
      <c r="D3" s="1055"/>
      <c r="E3" s="1399"/>
      <c r="F3" s="1830"/>
      <c r="G3" s="1250"/>
      <c r="H3" s="1250"/>
      <c r="I3" s="1250"/>
      <c r="J3" s="1250"/>
      <c r="K3" s="1260" t="s">
        <v>18</v>
      </c>
      <c r="L3" s="1250" t="s">
        <v>19</v>
      </c>
      <c r="M3" s="1868"/>
      <c r="N3" s="1863"/>
      <c r="O3" s="1855"/>
      <c r="P3" s="1855"/>
      <c r="Q3" s="1845"/>
      <c r="R3" s="1846"/>
      <c r="S3" s="1847"/>
      <c r="T3" s="1845"/>
      <c r="U3" s="1846"/>
      <c r="V3" s="1847"/>
      <c r="W3" s="1851"/>
      <c r="X3" s="1852"/>
      <c r="Y3" s="1853"/>
      <c r="Z3" s="1855"/>
      <c r="AA3" s="1855"/>
      <c r="AB3" s="1855"/>
      <c r="AC3" s="1845"/>
      <c r="AD3" s="1846"/>
      <c r="AE3" s="1847"/>
      <c r="AF3" s="1845"/>
      <c r="AG3" s="1846"/>
      <c r="AH3" s="1847"/>
      <c r="AI3" s="1851"/>
      <c r="AJ3" s="1852"/>
      <c r="AK3" s="1853"/>
      <c r="AL3" s="1828"/>
      <c r="AM3" s="1829"/>
      <c r="AN3" s="1857"/>
      <c r="AO3" s="1855"/>
      <c r="AP3" s="1855"/>
      <c r="AQ3" s="1855"/>
      <c r="AR3" s="1845"/>
      <c r="AS3" s="1846"/>
      <c r="AT3" s="1847"/>
      <c r="AU3" s="1845"/>
      <c r="AV3" s="1846"/>
      <c r="AW3" s="1847"/>
      <c r="AX3" s="1851"/>
      <c r="AY3" s="1852"/>
      <c r="AZ3" s="1853"/>
      <c r="BA3" s="1855"/>
      <c r="BB3" s="1855"/>
      <c r="BC3" s="1855"/>
      <c r="BD3" s="1845"/>
      <c r="BE3" s="1846"/>
      <c r="BF3" s="1847"/>
      <c r="BG3" s="1845"/>
      <c r="BH3" s="1846"/>
      <c r="BI3" s="1847"/>
      <c r="BJ3" s="1851"/>
      <c r="BK3" s="1852"/>
      <c r="BL3" s="1853"/>
      <c r="BM3" s="1828"/>
      <c r="BN3" s="1829"/>
      <c r="BO3" s="1829"/>
      <c r="BP3" s="1876"/>
      <c r="BQ3" s="1877"/>
      <c r="BR3" s="1877"/>
      <c r="BS3" s="1863"/>
      <c r="BT3" s="1855"/>
      <c r="BU3" s="1855"/>
      <c r="BV3" s="1399"/>
      <c r="BW3" s="1055"/>
      <c r="BX3" s="1866"/>
      <c r="BY3" s="1867"/>
      <c r="BZ3" s="1861"/>
      <c r="CA3" s="1859"/>
      <c r="CB3" s="1859"/>
      <c r="CC3" s="1859"/>
      <c r="CD3" s="1859"/>
      <c r="CE3" s="1859"/>
      <c r="CF3" s="1859"/>
      <c r="CG3" s="1859"/>
      <c r="CH3" s="1859"/>
      <c r="CI3" s="1859"/>
      <c r="CJ3" s="1859"/>
      <c r="CK3" s="1859"/>
      <c r="CL3" s="1861"/>
      <c r="CM3" s="1861"/>
      <c r="CN3" s="1861"/>
    </row>
    <row r="4" spans="1:92" ht="16.5" thickBot="1" x14ac:dyDescent="0.3">
      <c r="A4" s="1397"/>
      <c r="B4" s="1397"/>
      <c r="C4" s="1260"/>
      <c r="D4" s="1397"/>
      <c r="E4" s="1399"/>
      <c r="F4" s="1830"/>
      <c r="G4" s="1260"/>
      <c r="H4" s="1260"/>
      <c r="I4" s="1260"/>
      <c r="J4" s="1260"/>
      <c r="K4" s="1830"/>
      <c r="L4" s="1260"/>
      <c r="M4" s="1869"/>
      <c r="N4" s="582" t="s">
        <v>398</v>
      </c>
      <c r="O4" s="583" t="s">
        <v>399</v>
      </c>
      <c r="P4" s="583" t="s">
        <v>400</v>
      </c>
      <c r="Q4" s="583" t="s">
        <v>398</v>
      </c>
      <c r="R4" s="583" t="s">
        <v>399</v>
      </c>
      <c r="S4" s="583" t="s">
        <v>400</v>
      </c>
      <c r="T4" s="583" t="s">
        <v>398</v>
      </c>
      <c r="U4" s="583" t="s">
        <v>399</v>
      </c>
      <c r="V4" s="583" t="s">
        <v>400</v>
      </c>
      <c r="W4" s="222" t="s">
        <v>398</v>
      </c>
      <c r="X4" s="222" t="s">
        <v>399</v>
      </c>
      <c r="Y4" s="222" t="s">
        <v>400</v>
      </c>
      <c r="Z4" s="583" t="s">
        <v>398</v>
      </c>
      <c r="AA4" s="583" t="s">
        <v>399</v>
      </c>
      <c r="AB4" s="583" t="s">
        <v>400</v>
      </c>
      <c r="AC4" s="583" t="s">
        <v>398</v>
      </c>
      <c r="AD4" s="583" t="s">
        <v>399</v>
      </c>
      <c r="AE4" s="583" t="s">
        <v>400</v>
      </c>
      <c r="AF4" s="583" t="s">
        <v>398</v>
      </c>
      <c r="AG4" s="583" t="s">
        <v>399</v>
      </c>
      <c r="AH4" s="583" t="s">
        <v>400</v>
      </c>
      <c r="AI4" s="222" t="s">
        <v>398</v>
      </c>
      <c r="AJ4" s="222" t="s">
        <v>399</v>
      </c>
      <c r="AK4" s="222" t="s">
        <v>400</v>
      </c>
      <c r="AL4" s="350" t="s">
        <v>398</v>
      </c>
      <c r="AM4" s="350" t="s">
        <v>399</v>
      </c>
      <c r="AN4" s="350" t="s">
        <v>400</v>
      </c>
      <c r="AO4" s="583" t="s">
        <v>398</v>
      </c>
      <c r="AP4" s="583" t="s">
        <v>399</v>
      </c>
      <c r="AQ4" s="583" t="s">
        <v>400</v>
      </c>
      <c r="AR4" s="583" t="s">
        <v>398</v>
      </c>
      <c r="AS4" s="583" t="s">
        <v>399</v>
      </c>
      <c r="AT4" s="583" t="s">
        <v>400</v>
      </c>
      <c r="AU4" s="583" t="s">
        <v>398</v>
      </c>
      <c r="AV4" s="583" t="s">
        <v>399</v>
      </c>
      <c r="AW4" s="583" t="s">
        <v>400</v>
      </c>
      <c r="AX4" s="222" t="s">
        <v>398</v>
      </c>
      <c r="AY4" s="222" t="s">
        <v>399</v>
      </c>
      <c r="AZ4" s="222" t="s">
        <v>400</v>
      </c>
      <c r="BA4" s="583" t="s">
        <v>398</v>
      </c>
      <c r="BB4" s="583" t="s">
        <v>399</v>
      </c>
      <c r="BC4" s="583" t="s">
        <v>400</v>
      </c>
      <c r="BD4" s="583" t="s">
        <v>398</v>
      </c>
      <c r="BE4" s="583" t="s">
        <v>399</v>
      </c>
      <c r="BF4" s="583" t="s">
        <v>400</v>
      </c>
      <c r="BG4" s="583" t="s">
        <v>398</v>
      </c>
      <c r="BH4" s="583" t="s">
        <v>399</v>
      </c>
      <c r="BI4" s="583" t="s">
        <v>400</v>
      </c>
      <c r="BJ4" s="222" t="s">
        <v>398</v>
      </c>
      <c r="BK4" s="222" t="s">
        <v>399</v>
      </c>
      <c r="BL4" s="222" t="s">
        <v>400</v>
      </c>
      <c r="BM4" s="350" t="s">
        <v>398</v>
      </c>
      <c r="BN4" s="350" t="s">
        <v>399</v>
      </c>
      <c r="BO4" s="735" t="s">
        <v>400</v>
      </c>
      <c r="BP4" s="737" t="s">
        <v>398</v>
      </c>
      <c r="BQ4" s="737" t="s">
        <v>399</v>
      </c>
      <c r="BR4" s="738" t="s">
        <v>400</v>
      </c>
      <c r="BS4" s="1872"/>
      <c r="BT4" s="1873"/>
      <c r="BU4" s="1873"/>
      <c r="BV4" s="1399"/>
      <c r="BW4" s="1397"/>
      <c r="BX4" s="1866"/>
      <c r="BY4" s="1867"/>
      <c r="BZ4" s="1858"/>
      <c r="CA4" s="1859"/>
      <c r="CB4" s="1860"/>
      <c r="CC4" s="1860"/>
      <c r="CD4" s="1859"/>
      <c r="CE4" s="1860"/>
      <c r="CF4" s="1860"/>
      <c r="CG4" s="1859"/>
      <c r="CH4" s="1860"/>
      <c r="CI4" s="1860"/>
      <c r="CJ4" s="1859"/>
      <c r="CK4" s="1860"/>
      <c r="CL4" s="1858"/>
      <c r="CM4" s="1858"/>
      <c r="CN4" s="1858"/>
    </row>
    <row r="5" spans="1:92" ht="26.1" customHeight="1" x14ac:dyDescent="0.25">
      <c r="A5" s="1831"/>
      <c r="B5" s="1834" t="s">
        <v>27</v>
      </c>
      <c r="C5" s="1837" t="s">
        <v>26</v>
      </c>
      <c r="D5" s="1400">
        <v>0.06</v>
      </c>
      <c r="E5" s="1403">
        <v>0.02</v>
      </c>
      <c r="F5" s="1839">
        <v>1</v>
      </c>
      <c r="G5" s="1840" t="s">
        <v>240</v>
      </c>
      <c r="H5" s="1841" t="s">
        <v>241</v>
      </c>
      <c r="I5" s="1841" t="s">
        <v>420</v>
      </c>
      <c r="J5" s="1822" t="s">
        <v>242</v>
      </c>
      <c r="K5" s="1823">
        <v>3473</v>
      </c>
      <c r="L5" s="1822">
        <v>2018</v>
      </c>
      <c r="M5" s="1824">
        <v>3373</v>
      </c>
      <c r="N5" s="1825"/>
      <c r="O5" s="1818"/>
      <c r="P5" s="1818">
        <v>261</v>
      </c>
      <c r="Q5" s="1818"/>
      <c r="R5" s="1818"/>
      <c r="S5" s="1818">
        <v>252</v>
      </c>
      <c r="T5" s="1818"/>
      <c r="U5" s="1818"/>
      <c r="V5" s="1818">
        <v>254</v>
      </c>
      <c r="W5" s="1820"/>
      <c r="X5" s="1820"/>
      <c r="Y5" s="1815">
        <f>P5+S5+V5</f>
        <v>767</v>
      </c>
      <c r="Z5" s="1819"/>
      <c r="AA5" s="1819"/>
      <c r="AB5" s="1818">
        <v>256</v>
      </c>
      <c r="AC5" s="1819"/>
      <c r="AD5" s="1819"/>
      <c r="AE5" s="1818">
        <v>257</v>
      </c>
      <c r="AF5" s="1819"/>
      <c r="AG5" s="1819"/>
      <c r="AH5" s="1818">
        <v>256</v>
      </c>
      <c r="AI5" s="1820"/>
      <c r="AJ5" s="1820"/>
      <c r="AK5" s="1815">
        <f>AB5+AE5+AH5</f>
        <v>769</v>
      </c>
      <c r="AL5" s="1821"/>
      <c r="AM5" s="1821"/>
      <c r="AN5" s="1816">
        <f>AK5+Y5</f>
        <v>1536</v>
      </c>
      <c r="AO5" s="1819"/>
      <c r="AP5" s="1819"/>
      <c r="AQ5" s="1818">
        <v>213</v>
      </c>
      <c r="AR5" s="1819"/>
      <c r="AS5" s="1819"/>
      <c r="AT5" s="1818">
        <v>205</v>
      </c>
      <c r="AU5" s="1819"/>
      <c r="AV5" s="1819"/>
      <c r="AW5" s="1818">
        <v>197</v>
      </c>
      <c r="AX5" s="1820"/>
      <c r="AY5" s="1820"/>
      <c r="AZ5" s="1815">
        <f>AQ5+AT5+AW5</f>
        <v>615</v>
      </c>
      <c r="BA5" s="1818"/>
      <c r="BB5" s="1818"/>
      <c r="BC5" s="1818">
        <v>188</v>
      </c>
      <c r="BD5" s="1818"/>
      <c r="BE5" s="1818"/>
      <c r="BF5" s="1818">
        <v>178</v>
      </c>
      <c r="BG5" s="1818"/>
      <c r="BH5" s="1818"/>
      <c r="BI5" s="1818">
        <v>163</v>
      </c>
      <c r="BJ5" s="1815"/>
      <c r="BK5" s="1815"/>
      <c r="BL5" s="1815">
        <f>BC5+BF5+BI5</f>
        <v>529</v>
      </c>
      <c r="BM5" s="1816"/>
      <c r="BN5" s="1816"/>
      <c r="BO5" s="1816">
        <f>AZ5+BL5</f>
        <v>1144</v>
      </c>
      <c r="BP5" s="1878"/>
      <c r="BQ5" s="1878"/>
      <c r="BR5" s="1880">
        <f>BO5+AN5</f>
        <v>2680</v>
      </c>
      <c r="BS5" s="1817">
        <f>(3373)</f>
        <v>3373</v>
      </c>
      <c r="BT5" s="1818">
        <f>AN5+BO5</f>
        <v>2680</v>
      </c>
      <c r="BU5" s="1809">
        <v>1</v>
      </c>
      <c r="BV5" s="1403">
        <f>E5*BU5</f>
        <v>0.02</v>
      </c>
      <c r="BW5" s="1400">
        <f>SUM(BV5:BV16)</f>
        <v>0.06</v>
      </c>
      <c r="BX5" s="238">
        <v>1</v>
      </c>
      <c r="BY5" s="29" t="s">
        <v>235</v>
      </c>
      <c r="BZ5" s="30">
        <v>25</v>
      </c>
      <c r="CA5" s="30">
        <v>25</v>
      </c>
      <c r="CB5" s="30">
        <v>25</v>
      </c>
      <c r="CC5" s="30" t="s">
        <v>405</v>
      </c>
      <c r="CD5" s="30" t="s">
        <v>227</v>
      </c>
      <c r="CE5" s="30" t="s">
        <v>227</v>
      </c>
      <c r="CF5" s="30" t="s">
        <v>405</v>
      </c>
      <c r="CG5" s="30" t="s">
        <v>227</v>
      </c>
      <c r="CH5" s="30" t="s">
        <v>227</v>
      </c>
      <c r="CI5" s="30" t="s">
        <v>405</v>
      </c>
      <c r="CJ5" s="30" t="s">
        <v>227</v>
      </c>
      <c r="CK5" s="30" t="s">
        <v>227</v>
      </c>
      <c r="CL5" s="30" t="s">
        <v>405</v>
      </c>
      <c r="CM5" s="1905"/>
      <c r="CN5" s="1810" t="s">
        <v>190</v>
      </c>
    </row>
    <row r="6" spans="1:92" ht="25.5" x14ac:dyDescent="0.25">
      <c r="A6" s="1832"/>
      <c r="B6" s="1835"/>
      <c r="C6" s="1244"/>
      <c r="D6" s="1401"/>
      <c r="E6" s="1404"/>
      <c r="F6" s="1797"/>
      <c r="G6" s="1800"/>
      <c r="H6" s="1239"/>
      <c r="I6" s="1239"/>
      <c r="J6" s="1240"/>
      <c r="K6" s="1248"/>
      <c r="L6" s="1240"/>
      <c r="M6" s="1805"/>
      <c r="N6" s="1807"/>
      <c r="O6" s="1772"/>
      <c r="P6" s="1772"/>
      <c r="Q6" s="1772"/>
      <c r="R6" s="1772"/>
      <c r="S6" s="1772"/>
      <c r="T6" s="1772"/>
      <c r="U6" s="1772"/>
      <c r="V6" s="1772"/>
      <c r="W6" s="1791"/>
      <c r="X6" s="1791"/>
      <c r="Y6" s="1243"/>
      <c r="Z6" s="1794"/>
      <c r="AA6" s="1794"/>
      <c r="AB6" s="1772"/>
      <c r="AC6" s="1794"/>
      <c r="AD6" s="1794"/>
      <c r="AE6" s="1772"/>
      <c r="AF6" s="1794"/>
      <c r="AG6" s="1794"/>
      <c r="AH6" s="1772"/>
      <c r="AI6" s="1791"/>
      <c r="AJ6" s="1791"/>
      <c r="AK6" s="1243"/>
      <c r="AL6" s="1788"/>
      <c r="AM6" s="1788"/>
      <c r="AN6" s="1783"/>
      <c r="AO6" s="1794"/>
      <c r="AP6" s="1794"/>
      <c r="AQ6" s="1772"/>
      <c r="AR6" s="1794"/>
      <c r="AS6" s="1794"/>
      <c r="AT6" s="1772"/>
      <c r="AU6" s="1794"/>
      <c r="AV6" s="1794"/>
      <c r="AW6" s="1772"/>
      <c r="AX6" s="1791"/>
      <c r="AY6" s="1791"/>
      <c r="AZ6" s="1243"/>
      <c r="BA6" s="1772"/>
      <c r="BB6" s="1772"/>
      <c r="BC6" s="1772"/>
      <c r="BD6" s="1772"/>
      <c r="BE6" s="1772"/>
      <c r="BF6" s="1772"/>
      <c r="BG6" s="1772"/>
      <c r="BH6" s="1772"/>
      <c r="BI6" s="1772"/>
      <c r="BJ6" s="1243"/>
      <c r="BK6" s="1243"/>
      <c r="BL6" s="1243"/>
      <c r="BM6" s="1783"/>
      <c r="BN6" s="1783"/>
      <c r="BO6" s="1783"/>
      <c r="BP6" s="1879"/>
      <c r="BQ6" s="1879"/>
      <c r="BR6" s="1881"/>
      <c r="BS6" s="1785"/>
      <c r="BT6" s="1772"/>
      <c r="BU6" s="1774"/>
      <c r="BV6" s="1404"/>
      <c r="BW6" s="1401"/>
      <c r="BX6" s="239">
        <v>2</v>
      </c>
      <c r="BY6" s="26" t="s">
        <v>236</v>
      </c>
      <c r="BZ6" s="27">
        <v>25</v>
      </c>
      <c r="CA6" s="28">
        <v>6.5</v>
      </c>
      <c r="CB6" s="28">
        <v>6.5</v>
      </c>
      <c r="CC6" s="27" t="s">
        <v>406</v>
      </c>
      <c r="CD6" s="28">
        <v>6.5</v>
      </c>
      <c r="CE6" s="28">
        <v>6.5</v>
      </c>
      <c r="CF6" s="27" t="s">
        <v>406</v>
      </c>
      <c r="CG6" s="27">
        <v>5</v>
      </c>
      <c r="CH6" s="706">
        <v>6.5</v>
      </c>
      <c r="CI6" s="27" t="s">
        <v>406</v>
      </c>
      <c r="CJ6" s="27">
        <v>5</v>
      </c>
      <c r="CK6" s="706">
        <v>6.5</v>
      </c>
      <c r="CL6" s="27" t="s">
        <v>406</v>
      </c>
      <c r="CM6" s="1906"/>
      <c r="CN6" s="1811"/>
    </row>
    <row r="7" spans="1:92" ht="25.5" x14ac:dyDescent="0.25">
      <c r="A7" s="1832"/>
      <c r="B7" s="1835"/>
      <c r="C7" s="1244"/>
      <c r="D7" s="1401"/>
      <c r="E7" s="1404"/>
      <c r="F7" s="1797"/>
      <c r="G7" s="1800"/>
      <c r="H7" s="1239"/>
      <c r="I7" s="1239"/>
      <c r="J7" s="1240"/>
      <c r="K7" s="1248"/>
      <c r="L7" s="1240"/>
      <c r="M7" s="1805"/>
      <c r="N7" s="1807"/>
      <c r="O7" s="1772"/>
      <c r="P7" s="1772"/>
      <c r="Q7" s="1772"/>
      <c r="R7" s="1772"/>
      <c r="S7" s="1772"/>
      <c r="T7" s="1772"/>
      <c r="U7" s="1772"/>
      <c r="V7" s="1772"/>
      <c r="W7" s="1791"/>
      <c r="X7" s="1791"/>
      <c r="Y7" s="1243"/>
      <c r="Z7" s="1794"/>
      <c r="AA7" s="1794"/>
      <c r="AB7" s="1772"/>
      <c r="AC7" s="1794"/>
      <c r="AD7" s="1794"/>
      <c r="AE7" s="1772"/>
      <c r="AF7" s="1794"/>
      <c r="AG7" s="1794"/>
      <c r="AH7" s="1772"/>
      <c r="AI7" s="1791"/>
      <c r="AJ7" s="1791"/>
      <c r="AK7" s="1243"/>
      <c r="AL7" s="1788"/>
      <c r="AM7" s="1788"/>
      <c r="AN7" s="1783"/>
      <c r="AO7" s="1794"/>
      <c r="AP7" s="1794"/>
      <c r="AQ7" s="1772"/>
      <c r="AR7" s="1794"/>
      <c r="AS7" s="1794"/>
      <c r="AT7" s="1772"/>
      <c r="AU7" s="1794"/>
      <c r="AV7" s="1794"/>
      <c r="AW7" s="1772"/>
      <c r="AX7" s="1791"/>
      <c r="AY7" s="1791"/>
      <c r="AZ7" s="1243"/>
      <c r="BA7" s="1772"/>
      <c r="BB7" s="1772"/>
      <c r="BC7" s="1772"/>
      <c r="BD7" s="1772"/>
      <c r="BE7" s="1772"/>
      <c r="BF7" s="1772"/>
      <c r="BG7" s="1772"/>
      <c r="BH7" s="1772"/>
      <c r="BI7" s="1772"/>
      <c r="BJ7" s="1243"/>
      <c r="BK7" s="1243"/>
      <c r="BL7" s="1243"/>
      <c r="BM7" s="1783"/>
      <c r="BN7" s="1783"/>
      <c r="BO7" s="1783"/>
      <c r="BP7" s="1879"/>
      <c r="BQ7" s="1879"/>
      <c r="BR7" s="1881"/>
      <c r="BS7" s="1785"/>
      <c r="BT7" s="1772"/>
      <c r="BU7" s="1774"/>
      <c r="BV7" s="1404"/>
      <c r="BW7" s="1401"/>
      <c r="BX7" s="239">
        <v>3</v>
      </c>
      <c r="BY7" s="26" t="s">
        <v>228</v>
      </c>
      <c r="BZ7" s="27">
        <v>25</v>
      </c>
      <c r="CA7" s="28">
        <v>6.5</v>
      </c>
      <c r="CB7" s="28">
        <v>6.5</v>
      </c>
      <c r="CC7" s="28" t="s">
        <v>408</v>
      </c>
      <c r="CD7" s="28">
        <v>6.5</v>
      </c>
      <c r="CE7" s="28">
        <v>6.5</v>
      </c>
      <c r="CF7" s="28" t="s">
        <v>408</v>
      </c>
      <c r="CG7" s="28">
        <v>5</v>
      </c>
      <c r="CH7" s="706">
        <v>6.5</v>
      </c>
      <c r="CI7" s="706" t="s">
        <v>408</v>
      </c>
      <c r="CJ7" s="706">
        <v>5</v>
      </c>
      <c r="CK7" s="706">
        <v>6.5</v>
      </c>
      <c r="CL7" s="706" t="s">
        <v>408</v>
      </c>
      <c r="CM7" s="1906"/>
      <c r="CN7" s="1811"/>
    </row>
    <row r="8" spans="1:92" ht="25.5" x14ac:dyDescent="0.25">
      <c r="A8" s="1832"/>
      <c r="B8" s="1835"/>
      <c r="C8" s="1244"/>
      <c r="D8" s="1401"/>
      <c r="E8" s="1405"/>
      <c r="F8" s="1813"/>
      <c r="G8" s="1814"/>
      <c r="H8" s="1239"/>
      <c r="I8" s="1239"/>
      <c r="J8" s="1240"/>
      <c r="K8" s="1248"/>
      <c r="L8" s="1240"/>
      <c r="M8" s="1805"/>
      <c r="N8" s="1807"/>
      <c r="O8" s="1772"/>
      <c r="P8" s="1772"/>
      <c r="Q8" s="1772"/>
      <c r="R8" s="1772"/>
      <c r="S8" s="1772"/>
      <c r="T8" s="1772"/>
      <c r="U8" s="1772"/>
      <c r="V8" s="1772"/>
      <c r="W8" s="1791"/>
      <c r="X8" s="1791"/>
      <c r="Y8" s="1243"/>
      <c r="Z8" s="1794"/>
      <c r="AA8" s="1794"/>
      <c r="AB8" s="1772"/>
      <c r="AC8" s="1794"/>
      <c r="AD8" s="1794"/>
      <c r="AE8" s="1772"/>
      <c r="AF8" s="1794"/>
      <c r="AG8" s="1794"/>
      <c r="AH8" s="1772"/>
      <c r="AI8" s="1791"/>
      <c r="AJ8" s="1791"/>
      <c r="AK8" s="1243"/>
      <c r="AL8" s="1788"/>
      <c r="AM8" s="1788"/>
      <c r="AN8" s="1783"/>
      <c r="AO8" s="1794"/>
      <c r="AP8" s="1794"/>
      <c r="AQ8" s="1772"/>
      <c r="AR8" s="1794"/>
      <c r="AS8" s="1794"/>
      <c r="AT8" s="1772"/>
      <c r="AU8" s="1794"/>
      <c r="AV8" s="1794"/>
      <c r="AW8" s="1772"/>
      <c r="AX8" s="1791"/>
      <c r="AY8" s="1791"/>
      <c r="AZ8" s="1243"/>
      <c r="BA8" s="1772"/>
      <c r="BB8" s="1772"/>
      <c r="BC8" s="1772"/>
      <c r="BD8" s="1772"/>
      <c r="BE8" s="1772"/>
      <c r="BF8" s="1772"/>
      <c r="BG8" s="1772"/>
      <c r="BH8" s="1772"/>
      <c r="BI8" s="1772"/>
      <c r="BJ8" s="1243"/>
      <c r="BK8" s="1243"/>
      <c r="BL8" s="1243"/>
      <c r="BM8" s="1783"/>
      <c r="BN8" s="1783"/>
      <c r="BO8" s="1783"/>
      <c r="BP8" s="1879"/>
      <c r="BQ8" s="1879"/>
      <c r="BR8" s="1881"/>
      <c r="BS8" s="1785"/>
      <c r="BT8" s="1772"/>
      <c r="BU8" s="1774"/>
      <c r="BV8" s="1405"/>
      <c r="BW8" s="1401"/>
      <c r="BX8" s="239">
        <v>4</v>
      </c>
      <c r="BY8" s="26" t="s">
        <v>229</v>
      </c>
      <c r="BZ8" s="27">
        <v>25</v>
      </c>
      <c r="CA8" s="28">
        <v>6.5</v>
      </c>
      <c r="CB8" s="28">
        <v>6.5</v>
      </c>
      <c r="CC8" s="28" t="s">
        <v>409</v>
      </c>
      <c r="CD8" s="28">
        <v>6.5</v>
      </c>
      <c r="CE8" s="28">
        <v>6.5</v>
      </c>
      <c r="CF8" s="28" t="s">
        <v>409</v>
      </c>
      <c r="CG8" s="28">
        <v>5</v>
      </c>
      <c r="CH8" s="706">
        <v>6.5</v>
      </c>
      <c r="CI8" s="706" t="s">
        <v>409</v>
      </c>
      <c r="CJ8" s="706">
        <v>5</v>
      </c>
      <c r="CK8" s="706">
        <v>6.5</v>
      </c>
      <c r="CL8" s="706" t="s">
        <v>409</v>
      </c>
      <c r="CM8" s="1906"/>
      <c r="CN8" s="1811"/>
    </row>
    <row r="9" spans="1:92" ht="26.1" customHeight="1" x14ac:dyDescent="0.25">
      <c r="A9" s="1832"/>
      <c r="B9" s="1835"/>
      <c r="C9" s="1244"/>
      <c r="D9" s="1401"/>
      <c r="E9" s="1406">
        <v>0.02</v>
      </c>
      <c r="F9" s="1796">
        <v>2</v>
      </c>
      <c r="G9" s="1799" t="s">
        <v>482</v>
      </c>
      <c r="H9" s="1239" t="s">
        <v>444</v>
      </c>
      <c r="I9" s="1239" t="s">
        <v>445</v>
      </c>
      <c r="J9" s="1240" t="s">
        <v>446</v>
      </c>
      <c r="K9" s="1241">
        <v>237814</v>
      </c>
      <c r="L9" s="1240">
        <v>2018</v>
      </c>
      <c r="M9" s="1805">
        <v>237814</v>
      </c>
      <c r="N9" s="1807"/>
      <c r="O9" s="1772"/>
      <c r="P9" s="1772">
        <v>18080</v>
      </c>
      <c r="Q9" s="1772"/>
      <c r="R9" s="1772"/>
      <c r="S9" s="1772">
        <v>17760</v>
      </c>
      <c r="T9" s="1772"/>
      <c r="U9" s="1772"/>
      <c r="V9" s="1772">
        <v>19040</v>
      </c>
      <c r="W9" s="1790"/>
      <c r="X9" s="1790"/>
      <c r="Y9" s="1243">
        <f>P9+S9+V9</f>
        <v>54880</v>
      </c>
      <c r="Z9" s="1793"/>
      <c r="AA9" s="1793"/>
      <c r="AB9" s="1772">
        <v>18240</v>
      </c>
      <c r="AC9" s="1772"/>
      <c r="AD9" s="1772"/>
      <c r="AE9" s="1772">
        <v>16960</v>
      </c>
      <c r="AF9" s="1772"/>
      <c r="AG9" s="1772"/>
      <c r="AH9" s="1772">
        <v>19360</v>
      </c>
      <c r="AI9" s="1790"/>
      <c r="AJ9" s="1790"/>
      <c r="AK9" s="1243">
        <f>AB9+AE9+AH9</f>
        <v>54560</v>
      </c>
      <c r="AL9" s="1787"/>
      <c r="AM9" s="1787"/>
      <c r="AN9" s="1783">
        <f>AK9+Y9</f>
        <v>109440</v>
      </c>
      <c r="AO9" s="1772"/>
      <c r="AP9" s="1772"/>
      <c r="AQ9" s="1772">
        <v>19840</v>
      </c>
      <c r="AR9" s="1772"/>
      <c r="AS9" s="1772"/>
      <c r="AT9" s="1772">
        <v>20000</v>
      </c>
      <c r="AU9" s="1772"/>
      <c r="AV9" s="1772"/>
      <c r="AW9" s="1772">
        <v>20960</v>
      </c>
      <c r="AX9" s="1243"/>
      <c r="AY9" s="1243"/>
      <c r="AZ9" s="1243">
        <f>AQ9+AT9+AW9</f>
        <v>60800</v>
      </c>
      <c r="BA9" s="1772"/>
      <c r="BB9" s="1772"/>
      <c r="BC9" s="1772">
        <v>19814</v>
      </c>
      <c r="BD9" s="1772"/>
      <c r="BE9" s="1772"/>
      <c r="BF9" s="1772">
        <v>22089</v>
      </c>
      <c r="BG9" s="1772"/>
      <c r="BH9" s="1772"/>
      <c r="BI9" s="1772">
        <v>20000</v>
      </c>
      <c r="BJ9" s="1243"/>
      <c r="BK9" s="1243"/>
      <c r="BL9" s="1243">
        <f>BC9+BF9+BI9</f>
        <v>61903</v>
      </c>
      <c r="BM9" s="1783"/>
      <c r="BN9" s="1783"/>
      <c r="BO9" s="1783">
        <f>AZ9+BL9</f>
        <v>122703</v>
      </c>
      <c r="BP9" s="1881"/>
      <c r="BQ9" s="1881"/>
      <c r="BR9" s="1881">
        <f>BO9+AN9</f>
        <v>232143</v>
      </c>
      <c r="BS9" s="1772">
        <f>(M9)</f>
        <v>237814</v>
      </c>
      <c r="BT9" s="1772">
        <f>BO9+AN9</f>
        <v>232143</v>
      </c>
      <c r="BU9" s="1774">
        <v>1</v>
      </c>
      <c r="BV9" s="1406">
        <f>BU9*E9</f>
        <v>0.02</v>
      </c>
      <c r="BW9" s="1401"/>
      <c r="BX9" s="239">
        <v>5</v>
      </c>
      <c r="BY9" s="26" t="s">
        <v>237</v>
      </c>
      <c r="BZ9" s="27">
        <v>25</v>
      </c>
      <c r="CA9" s="27">
        <v>25</v>
      </c>
      <c r="CB9" s="27">
        <v>25</v>
      </c>
      <c r="CC9" s="27" t="s">
        <v>405</v>
      </c>
      <c r="CD9" s="27" t="s">
        <v>227</v>
      </c>
      <c r="CE9" s="27" t="s">
        <v>227</v>
      </c>
      <c r="CF9" s="27" t="s">
        <v>405</v>
      </c>
      <c r="CG9" s="27" t="s">
        <v>227</v>
      </c>
      <c r="CH9" s="27" t="s">
        <v>227</v>
      </c>
      <c r="CI9" s="27" t="s">
        <v>405</v>
      </c>
      <c r="CJ9" s="27" t="s">
        <v>227</v>
      </c>
      <c r="CK9" s="27" t="s">
        <v>227</v>
      </c>
      <c r="CL9" s="27" t="s">
        <v>405</v>
      </c>
      <c r="CM9" s="1906"/>
      <c r="CN9" s="1811"/>
    </row>
    <row r="10" spans="1:92" ht="25.5" x14ac:dyDescent="0.25">
      <c r="A10" s="1832"/>
      <c r="B10" s="1835"/>
      <c r="C10" s="1244"/>
      <c r="D10" s="1401"/>
      <c r="E10" s="1404"/>
      <c r="F10" s="1797"/>
      <c r="G10" s="1800"/>
      <c r="H10" s="1239"/>
      <c r="I10" s="1239"/>
      <c r="J10" s="1240"/>
      <c r="K10" s="1242"/>
      <c r="L10" s="1240"/>
      <c r="M10" s="1805"/>
      <c r="N10" s="1807"/>
      <c r="O10" s="1772"/>
      <c r="P10" s="1772"/>
      <c r="Q10" s="1772"/>
      <c r="R10" s="1772"/>
      <c r="S10" s="1772"/>
      <c r="T10" s="1772"/>
      <c r="U10" s="1772"/>
      <c r="V10" s="1772"/>
      <c r="W10" s="1791"/>
      <c r="X10" s="1791"/>
      <c r="Y10" s="1243"/>
      <c r="Z10" s="1794"/>
      <c r="AA10" s="1794"/>
      <c r="AB10" s="1772"/>
      <c r="AC10" s="1772"/>
      <c r="AD10" s="1772"/>
      <c r="AE10" s="1772"/>
      <c r="AF10" s="1772"/>
      <c r="AG10" s="1772"/>
      <c r="AH10" s="1772"/>
      <c r="AI10" s="1791"/>
      <c r="AJ10" s="1791"/>
      <c r="AK10" s="1243"/>
      <c r="AL10" s="1788"/>
      <c r="AM10" s="1788"/>
      <c r="AN10" s="1783"/>
      <c r="AO10" s="1772"/>
      <c r="AP10" s="1772"/>
      <c r="AQ10" s="1772"/>
      <c r="AR10" s="1772"/>
      <c r="AS10" s="1772"/>
      <c r="AT10" s="1772"/>
      <c r="AU10" s="1772"/>
      <c r="AV10" s="1772"/>
      <c r="AW10" s="1772"/>
      <c r="AX10" s="1243"/>
      <c r="AY10" s="1243"/>
      <c r="AZ10" s="1243"/>
      <c r="BA10" s="1772"/>
      <c r="BB10" s="1772"/>
      <c r="BC10" s="1772"/>
      <c r="BD10" s="1772"/>
      <c r="BE10" s="1772"/>
      <c r="BF10" s="1772"/>
      <c r="BG10" s="1772"/>
      <c r="BH10" s="1772"/>
      <c r="BI10" s="1772"/>
      <c r="BJ10" s="1243"/>
      <c r="BK10" s="1243"/>
      <c r="BL10" s="1243"/>
      <c r="BM10" s="1783"/>
      <c r="BN10" s="1783"/>
      <c r="BO10" s="1783"/>
      <c r="BP10" s="1881"/>
      <c r="BQ10" s="1881"/>
      <c r="BR10" s="1881"/>
      <c r="BS10" s="1772"/>
      <c r="BT10" s="1772"/>
      <c r="BU10" s="1774"/>
      <c r="BV10" s="1404"/>
      <c r="BW10" s="1401"/>
      <c r="BX10" s="239">
        <v>6</v>
      </c>
      <c r="BY10" s="26" t="s">
        <v>238</v>
      </c>
      <c r="BZ10" s="27">
        <v>25</v>
      </c>
      <c r="CA10" s="27">
        <v>6.25</v>
      </c>
      <c r="CB10" s="27">
        <v>6.25</v>
      </c>
      <c r="CC10" s="27" t="s">
        <v>406</v>
      </c>
      <c r="CD10" s="27">
        <v>6.25</v>
      </c>
      <c r="CE10" s="27">
        <v>6.25</v>
      </c>
      <c r="CF10" s="27" t="s">
        <v>406</v>
      </c>
      <c r="CG10" s="27">
        <v>6.25</v>
      </c>
      <c r="CH10" s="27">
        <v>6.25</v>
      </c>
      <c r="CI10" s="27" t="s">
        <v>406</v>
      </c>
      <c r="CJ10" s="27">
        <v>6.25</v>
      </c>
      <c r="CK10" s="27">
        <v>6.25</v>
      </c>
      <c r="CL10" s="27" t="s">
        <v>406</v>
      </c>
      <c r="CM10" s="1906"/>
      <c r="CN10" s="1811"/>
    </row>
    <row r="11" spans="1:92" ht="25.5" x14ac:dyDescent="0.25">
      <c r="A11" s="1832"/>
      <c r="B11" s="1835"/>
      <c r="C11" s="1244"/>
      <c r="D11" s="1401"/>
      <c r="E11" s="1404"/>
      <c r="F11" s="1797"/>
      <c r="G11" s="1800"/>
      <c r="H11" s="1239"/>
      <c r="I11" s="1239"/>
      <c r="J11" s="1240"/>
      <c r="K11" s="1242"/>
      <c r="L11" s="1240"/>
      <c r="M11" s="1805"/>
      <c r="N11" s="1807"/>
      <c r="O11" s="1772"/>
      <c r="P11" s="1772"/>
      <c r="Q11" s="1772"/>
      <c r="R11" s="1772"/>
      <c r="S11" s="1772"/>
      <c r="T11" s="1772"/>
      <c r="U11" s="1772"/>
      <c r="V11" s="1772"/>
      <c r="W11" s="1791"/>
      <c r="X11" s="1791"/>
      <c r="Y11" s="1243"/>
      <c r="Z11" s="1794"/>
      <c r="AA11" s="1794"/>
      <c r="AB11" s="1772"/>
      <c r="AC11" s="1772"/>
      <c r="AD11" s="1772"/>
      <c r="AE11" s="1772"/>
      <c r="AF11" s="1772"/>
      <c r="AG11" s="1772"/>
      <c r="AH11" s="1772"/>
      <c r="AI11" s="1791"/>
      <c r="AJ11" s="1791"/>
      <c r="AK11" s="1243"/>
      <c r="AL11" s="1788"/>
      <c r="AM11" s="1788"/>
      <c r="AN11" s="1783"/>
      <c r="AO11" s="1772"/>
      <c r="AP11" s="1772"/>
      <c r="AQ11" s="1772"/>
      <c r="AR11" s="1772"/>
      <c r="AS11" s="1772"/>
      <c r="AT11" s="1772"/>
      <c r="AU11" s="1772"/>
      <c r="AV11" s="1772"/>
      <c r="AW11" s="1772"/>
      <c r="AX11" s="1243"/>
      <c r="AY11" s="1243"/>
      <c r="AZ11" s="1243"/>
      <c r="BA11" s="1772"/>
      <c r="BB11" s="1772"/>
      <c r="BC11" s="1772"/>
      <c r="BD11" s="1772"/>
      <c r="BE11" s="1772"/>
      <c r="BF11" s="1772"/>
      <c r="BG11" s="1772"/>
      <c r="BH11" s="1772"/>
      <c r="BI11" s="1772"/>
      <c r="BJ11" s="1243"/>
      <c r="BK11" s="1243"/>
      <c r="BL11" s="1243"/>
      <c r="BM11" s="1783"/>
      <c r="BN11" s="1783"/>
      <c r="BO11" s="1783"/>
      <c r="BP11" s="1881"/>
      <c r="BQ11" s="1881"/>
      <c r="BR11" s="1881"/>
      <c r="BS11" s="1772"/>
      <c r="BT11" s="1772"/>
      <c r="BU11" s="1774"/>
      <c r="BV11" s="1404"/>
      <c r="BW11" s="1401"/>
      <c r="BX11" s="239">
        <v>7</v>
      </c>
      <c r="BY11" s="26" t="s">
        <v>230</v>
      </c>
      <c r="BZ11" s="27">
        <v>25</v>
      </c>
      <c r="CA11" s="27">
        <v>6.25</v>
      </c>
      <c r="CB11" s="27">
        <v>6.25</v>
      </c>
      <c r="CC11" s="28" t="s">
        <v>408</v>
      </c>
      <c r="CD11" s="27">
        <v>6.25</v>
      </c>
      <c r="CE11" s="27">
        <v>6.25</v>
      </c>
      <c r="CF11" s="28" t="s">
        <v>408</v>
      </c>
      <c r="CG11" s="27">
        <v>6.25</v>
      </c>
      <c r="CH11" s="27">
        <v>6.25</v>
      </c>
      <c r="CI11" s="706" t="s">
        <v>408</v>
      </c>
      <c r="CJ11" s="27">
        <v>6.25</v>
      </c>
      <c r="CK11" s="27">
        <v>6.25</v>
      </c>
      <c r="CL11" s="706" t="s">
        <v>408</v>
      </c>
      <c r="CM11" s="1906"/>
      <c r="CN11" s="1811"/>
    </row>
    <row r="12" spans="1:92" ht="25.5" x14ac:dyDescent="0.25">
      <c r="A12" s="1832"/>
      <c r="B12" s="1835"/>
      <c r="C12" s="1244"/>
      <c r="D12" s="1401"/>
      <c r="E12" s="1405"/>
      <c r="F12" s="1813"/>
      <c r="G12" s="1814"/>
      <c r="H12" s="1239"/>
      <c r="I12" s="1239"/>
      <c r="J12" s="1240"/>
      <c r="K12" s="1242"/>
      <c r="L12" s="1240"/>
      <c r="M12" s="1805"/>
      <c r="N12" s="1807"/>
      <c r="O12" s="1772"/>
      <c r="P12" s="1772"/>
      <c r="Q12" s="1772"/>
      <c r="R12" s="1772"/>
      <c r="S12" s="1772"/>
      <c r="T12" s="1772"/>
      <c r="U12" s="1772"/>
      <c r="V12" s="1772"/>
      <c r="W12" s="1791"/>
      <c r="X12" s="1791"/>
      <c r="Y12" s="1243"/>
      <c r="Z12" s="1794"/>
      <c r="AA12" s="1794"/>
      <c r="AB12" s="1772"/>
      <c r="AC12" s="1772"/>
      <c r="AD12" s="1772"/>
      <c r="AE12" s="1772"/>
      <c r="AF12" s="1772"/>
      <c r="AG12" s="1772"/>
      <c r="AH12" s="1772"/>
      <c r="AI12" s="1791"/>
      <c r="AJ12" s="1791"/>
      <c r="AK12" s="1243"/>
      <c r="AL12" s="1788"/>
      <c r="AM12" s="1788"/>
      <c r="AN12" s="1783"/>
      <c r="AO12" s="1772"/>
      <c r="AP12" s="1772"/>
      <c r="AQ12" s="1772"/>
      <c r="AR12" s="1772"/>
      <c r="AS12" s="1772"/>
      <c r="AT12" s="1772"/>
      <c r="AU12" s="1772"/>
      <c r="AV12" s="1772"/>
      <c r="AW12" s="1772"/>
      <c r="AX12" s="1243"/>
      <c r="AY12" s="1243"/>
      <c r="AZ12" s="1243"/>
      <c r="BA12" s="1772"/>
      <c r="BB12" s="1772"/>
      <c r="BC12" s="1772"/>
      <c r="BD12" s="1772"/>
      <c r="BE12" s="1772"/>
      <c r="BF12" s="1772"/>
      <c r="BG12" s="1772"/>
      <c r="BH12" s="1772"/>
      <c r="BI12" s="1772"/>
      <c r="BJ12" s="1243"/>
      <c r="BK12" s="1243"/>
      <c r="BL12" s="1243"/>
      <c r="BM12" s="1783"/>
      <c r="BN12" s="1783"/>
      <c r="BO12" s="1783"/>
      <c r="BP12" s="1881"/>
      <c r="BQ12" s="1881"/>
      <c r="BR12" s="1881"/>
      <c r="BS12" s="1772"/>
      <c r="BT12" s="1772"/>
      <c r="BU12" s="1774"/>
      <c r="BV12" s="1405"/>
      <c r="BW12" s="1401"/>
      <c r="BX12" s="239">
        <v>8</v>
      </c>
      <c r="BY12" s="26" t="s">
        <v>231</v>
      </c>
      <c r="BZ12" s="27">
        <v>25</v>
      </c>
      <c r="CA12" s="27">
        <v>6.25</v>
      </c>
      <c r="CB12" s="27">
        <v>6.25</v>
      </c>
      <c r="CC12" s="28" t="s">
        <v>409</v>
      </c>
      <c r="CD12" s="27">
        <v>6.25</v>
      </c>
      <c r="CE12" s="27">
        <v>6.25</v>
      </c>
      <c r="CF12" s="28" t="s">
        <v>409</v>
      </c>
      <c r="CG12" s="27">
        <v>6.25</v>
      </c>
      <c r="CH12" s="27">
        <v>6.25</v>
      </c>
      <c r="CI12" s="706" t="s">
        <v>409</v>
      </c>
      <c r="CJ12" s="27">
        <v>6.25</v>
      </c>
      <c r="CK12" s="27">
        <v>6.25</v>
      </c>
      <c r="CL12" s="706" t="s">
        <v>409</v>
      </c>
      <c r="CM12" s="1906"/>
      <c r="CN12" s="1812"/>
    </row>
    <row r="13" spans="1:92" ht="26.1" customHeight="1" x14ac:dyDescent="0.25">
      <c r="A13" s="1832"/>
      <c r="B13" s="1835"/>
      <c r="C13" s="1244"/>
      <c r="D13" s="1401"/>
      <c r="E13" s="1406">
        <v>0.02</v>
      </c>
      <c r="F13" s="1796">
        <v>3</v>
      </c>
      <c r="G13" s="1799" t="s">
        <v>447</v>
      </c>
      <c r="H13" s="1239" t="s">
        <v>448</v>
      </c>
      <c r="I13" s="1239" t="s">
        <v>402</v>
      </c>
      <c r="J13" s="1240" t="s">
        <v>449</v>
      </c>
      <c r="K13" s="1256">
        <v>2646</v>
      </c>
      <c r="L13" s="1240">
        <v>2018</v>
      </c>
      <c r="M13" s="1805">
        <v>2441</v>
      </c>
      <c r="N13" s="1807"/>
      <c r="O13" s="1772"/>
      <c r="P13" s="1772">
        <v>146.5</v>
      </c>
      <c r="Q13" s="1772"/>
      <c r="R13" s="1772"/>
      <c r="S13" s="1772">
        <v>159</v>
      </c>
      <c r="T13" s="1772"/>
      <c r="U13" s="1772"/>
      <c r="V13" s="1772">
        <v>200</v>
      </c>
      <c r="W13" s="1790"/>
      <c r="X13" s="1790"/>
      <c r="Y13" s="1243">
        <f>P13+S13+V13</f>
        <v>505.5</v>
      </c>
      <c r="Z13" s="1793"/>
      <c r="AA13" s="1793"/>
      <c r="AB13" s="1772">
        <v>201</v>
      </c>
      <c r="AC13" s="1772"/>
      <c r="AD13" s="1772"/>
      <c r="AE13" s="1772">
        <v>207</v>
      </c>
      <c r="AF13" s="1772"/>
      <c r="AG13" s="1772"/>
      <c r="AH13" s="1772">
        <v>220</v>
      </c>
      <c r="AI13" s="1790"/>
      <c r="AJ13" s="1790"/>
      <c r="AK13" s="1243">
        <f>AB13+AE13+AH13</f>
        <v>628</v>
      </c>
      <c r="AL13" s="1787"/>
      <c r="AM13" s="1787"/>
      <c r="AN13" s="1783">
        <f>AK13+Y13</f>
        <v>1133.5</v>
      </c>
      <c r="AO13" s="1772"/>
      <c r="AP13" s="1772"/>
      <c r="AQ13" s="1772">
        <v>192</v>
      </c>
      <c r="AR13" s="1772"/>
      <c r="AS13" s="1772"/>
      <c r="AT13" s="1772">
        <v>171.5</v>
      </c>
      <c r="AU13" s="1772"/>
      <c r="AV13" s="1772"/>
      <c r="AW13" s="1772">
        <v>206</v>
      </c>
      <c r="AX13" s="1243"/>
      <c r="AY13" s="1243"/>
      <c r="AZ13" s="1243">
        <f>AQ13+AT13+AW13</f>
        <v>569.5</v>
      </c>
      <c r="BA13" s="1772"/>
      <c r="BB13" s="1772"/>
      <c r="BC13" s="1772">
        <v>185.5</v>
      </c>
      <c r="BD13" s="1772"/>
      <c r="BE13" s="1772"/>
      <c r="BF13" s="1772">
        <v>213</v>
      </c>
      <c r="BG13" s="1772"/>
      <c r="BH13" s="1772"/>
      <c r="BI13" s="1772">
        <v>197.5</v>
      </c>
      <c r="BJ13" s="1243"/>
      <c r="BK13" s="1243"/>
      <c r="BL13" s="1243">
        <f>BC13+BF13+BI13</f>
        <v>596</v>
      </c>
      <c r="BM13" s="1783"/>
      <c r="BN13" s="1783"/>
      <c r="BO13" s="1783">
        <f>AZ13+BL13</f>
        <v>1165.5</v>
      </c>
      <c r="BP13" s="1881"/>
      <c r="BQ13" s="1881"/>
      <c r="BR13" s="1881">
        <f>BO13+AN13</f>
        <v>2299</v>
      </c>
      <c r="BS13" s="1785">
        <f>(M13)</f>
        <v>2441</v>
      </c>
      <c r="BT13" s="1772">
        <f>BO13+AN13</f>
        <v>2299</v>
      </c>
      <c r="BU13" s="1774">
        <v>1</v>
      </c>
      <c r="BV13" s="1406">
        <f>BU13*E13</f>
        <v>0.02</v>
      </c>
      <c r="BW13" s="1401"/>
      <c r="BX13" s="239">
        <v>9</v>
      </c>
      <c r="BY13" s="26" t="s">
        <v>239</v>
      </c>
      <c r="BZ13" s="27">
        <v>25</v>
      </c>
      <c r="CA13" s="27">
        <v>25</v>
      </c>
      <c r="CB13" s="27">
        <v>25</v>
      </c>
      <c r="CC13" s="27" t="s">
        <v>405</v>
      </c>
      <c r="CD13" s="27" t="s">
        <v>227</v>
      </c>
      <c r="CE13" s="27" t="s">
        <v>227</v>
      </c>
      <c r="CF13" s="27" t="s">
        <v>405</v>
      </c>
      <c r="CG13" s="27">
        <v>6.25</v>
      </c>
      <c r="CH13" s="27" t="s">
        <v>227</v>
      </c>
      <c r="CI13" s="27" t="s">
        <v>405</v>
      </c>
      <c r="CJ13" s="27">
        <v>6.25</v>
      </c>
      <c r="CK13" s="27" t="s">
        <v>227</v>
      </c>
      <c r="CL13" s="27" t="s">
        <v>405</v>
      </c>
      <c r="CM13" s="1906"/>
      <c r="CN13" s="1812"/>
    </row>
    <row r="14" spans="1:92" ht="25.5" x14ac:dyDescent="0.25">
      <c r="A14" s="1832"/>
      <c r="B14" s="1835"/>
      <c r="C14" s="1244"/>
      <c r="D14" s="1401"/>
      <c r="E14" s="1404"/>
      <c r="F14" s="1797"/>
      <c r="G14" s="1800"/>
      <c r="H14" s="1239"/>
      <c r="I14" s="1239"/>
      <c r="J14" s="1240"/>
      <c r="K14" s="1249"/>
      <c r="L14" s="1240"/>
      <c r="M14" s="1805"/>
      <c r="N14" s="1807"/>
      <c r="O14" s="1772"/>
      <c r="P14" s="1772"/>
      <c r="Q14" s="1772"/>
      <c r="R14" s="1772"/>
      <c r="S14" s="1772"/>
      <c r="T14" s="1772"/>
      <c r="U14" s="1772"/>
      <c r="V14" s="1772"/>
      <c r="W14" s="1791"/>
      <c r="X14" s="1791"/>
      <c r="Y14" s="1243"/>
      <c r="Z14" s="1794"/>
      <c r="AA14" s="1794"/>
      <c r="AB14" s="1772"/>
      <c r="AC14" s="1772"/>
      <c r="AD14" s="1772"/>
      <c r="AE14" s="1772"/>
      <c r="AF14" s="1772"/>
      <c r="AG14" s="1772"/>
      <c r="AH14" s="1772"/>
      <c r="AI14" s="1791"/>
      <c r="AJ14" s="1791"/>
      <c r="AK14" s="1243"/>
      <c r="AL14" s="1788"/>
      <c r="AM14" s="1788"/>
      <c r="AN14" s="1783"/>
      <c r="AO14" s="1772"/>
      <c r="AP14" s="1772"/>
      <c r="AQ14" s="1772"/>
      <c r="AR14" s="1772"/>
      <c r="AS14" s="1772"/>
      <c r="AT14" s="1772"/>
      <c r="AU14" s="1772"/>
      <c r="AV14" s="1772"/>
      <c r="AW14" s="1772"/>
      <c r="AX14" s="1243"/>
      <c r="AY14" s="1243"/>
      <c r="AZ14" s="1243"/>
      <c r="BA14" s="1772"/>
      <c r="BB14" s="1772"/>
      <c r="BC14" s="1772"/>
      <c r="BD14" s="1772"/>
      <c r="BE14" s="1772"/>
      <c r="BF14" s="1772"/>
      <c r="BG14" s="1772"/>
      <c r="BH14" s="1772"/>
      <c r="BI14" s="1772"/>
      <c r="BJ14" s="1243"/>
      <c r="BK14" s="1243"/>
      <c r="BL14" s="1243"/>
      <c r="BM14" s="1783"/>
      <c r="BN14" s="1783"/>
      <c r="BO14" s="1783"/>
      <c r="BP14" s="1881"/>
      <c r="BQ14" s="1881"/>
      <c r="BR14" s="1881"/>
      <c r="BS14" s="1785"/>
      <c r="BT14" s="1772"/>
      <c r="BU14" s="1774"/>
      <c r="BV14" s="1404"/>
      <c r="BW14" s="1401"/>
      <c r="BX14" s="239">
        <v>10</v>
      </c>
      <c r="BY14" s="26" t="s">
        <v>232</v>
      </c>
      <c r="BZ14" s="27">
        <v>25</v>
      </c>
      <c r="CA14" s="27">
        <v>6.25</v>
      </c>
      <c r="CB14" s="27">
        <v>6.25</v>
      </c>
      <c r="CC14" s="27" t="s">
        <v>407</v>
      </c>
      <c r="CD14" s="27">
        <v>6.25</v>
      </c>
      <c r="CE14" s="27">
        <v>6.25</v>
      </c>
      <c r="CF14" s="27" t="s">
        <v>407</v>
      </c>
      <c r="CG14" s="27">
        <v>6.25</v>
      </c>
      <c r="CH14" s="27">
        <v>6.25</v>
      </c>
      <c r="CI14" s="27" t="s">
        <v>407</v>
      </c>
      <c r="CJ14" s="27">
        <v>6.25</v>
      </c>
      <c r="CK14" s="27">
        <v>6.25</v>
      </c>
      <c r="CL14" s="27" t="s">
        <v>407</v>
      </c>
      <c r="CM14" s="1906"/>
      <c r="CN14" s="1812"/>
    </row>
    <row r="15" spans="1:92" ht="25.5" x14ac:dyDescent="0.25">
      <c r="A15" s="1832"/>
      <c r="B15" s="1835"/>
      <c r="C15" s="1244"/>
      <c r="D15" s="1401"/>
      <c r="E15" s="1404"/>
      <c r="F15" s="1797"/>
      <c r="G15" s="1800"/>
      <c r="H15" s="1239"/>
      <c r="I15" s="1239"/>
      <c r="J15" s="1240"/>
      <c r="K15" s="1249"/>
      <c r="L15" s="1240"/>
      <c r="M15" s="1805"/>
      <c r="N15" s="1807"/>
      <c r="O15" s="1772"/>
      <c r="P15" s="1772"/>
      <c r="Q15" s="1772"/>
      <c r="R15" s="1772"/>
      <c r="S15" s="1772"/>
      <c r="T15" s="1772"/>
      <c r="U15" s="1772"/>
      <c r="V15" s="1772"/>
      <c r="W15" s="1791"/>
      <c r="X15" s="1791"/>
      <c r="Y15" s="1243"/>
      <c r="Z15" s="1794"/>
      <c r="AA15" s="1794"/>
      <c r="AB15" s="1772"/>
      <c r="AC15" s="1772"/>
      <c r="AD15" s="1772"/>
      <c r="AE15" s="1772"/>
      <c r="AF15" s="1772"/>
      <c r="AG15" s="1772"/>
      <c r="AH15" s="1772"/>
      <c r="AI15" s="1791"/>
      <c r="AJ15" s="1791"/>
      <c r="AK15" s="1243"/>
      <c r="AL15" s="1788"/>
      <c r="AM15" s="1788"/>
      <c r="AN15" s="1783"/>
      <c r="AO15" s="1772"/>
      <c r="AP15" s="1772"/>
      <c r="AQ15" s="1772"/>
      <c r="AR15" s="1772"/>
      <c r="AS15" s="1772"/>
      <c r="AT15" s="1772"/>
      <c r="AU15" s="1772"/>
      <c r="AV15" s="1772"/>
      <c r="AW15" s="1772"/>
      <c r="AX15" s="1243"/>
      <c r="AY15" s="1243"/>
      <c r="AZ15" s="1243"/>
      <c r="BA15" s="1772"/>
      <c r="BB15" s="1772"/>
      <c r="BC15" s="1772"/>
      <c r="BD15" s="1772"/>
      <c r="BE15" s="1772"/>
      <c r="BF15" s="1772"/>
      <c r="BG15" s="1772"/>
      <c r="BH15" s="1772"/>
      <c r="BI15" s="1772"/>
      <c r="BJ15" s="1243"/>
      <c r="BK15" s="1243"/>
      <c r="BL15" s="1243"/>
      <c r="BM15" s="1783"/>
      <c r="BN15" s="1783"/>
      <c r="BO15" s="1783"/>
      <c r="BP15" s="1881"/>
      <c r="BQ15" s="1881"/>
      <c r="BR15" s="1881"/>
      <c r="BS15" s="1785"/>
      <c r="BT15" s="1772"/>
      <c r="BU15" s="1774"/>
      <c r="BV15" s="1404"/>
      <c r="BW15" s="1401"/>
      <c r="BX15" s="239">
        <v>11</v>
      </c>
      <c r="BY15" s="26" t="s">
        <v>233</v>
      </c>
      <c r="BZ15" s="27">
        <v>25</v>
      </c>
      <c r="CA15" s="27">
        <v>6.25</v>
      </c>
      <c r="CB15" s="27">
        <v>6.25</v>
      </c>
      <c r="CC15" s="27" t="s">
        <v>408</v>
      </c>
      <c r="CD15" s="27">
        <v>6.25</v>
      </c>
      <c r="CE15" s="27">
        <v>6.25</v>
      </c>
      <c r="CF15" s="27" t="s">
        <v>408</v>
      </c>
      <c r="CG15" s="27">
        <v>6.25</v>
      </c>
      <c r="CH15" s="27">
        <v>6.25</v>
      </c>
      <c r="CI15" s="27" t="s">
        <v>408</v>
      </c>
      <c r="CJ15" s="27">
        <v>6.25</v>
      </c>
      <c r="CK15" s="27">
        <v>6.25</v>
      </c>
      <c r="CL15" s="27" t="s">
        <v>408</v>
      </c>
      <c r="CM15" s="1906"/>
      <c r="CN15" s="1812"/>
    </row>
    <row r="16" spans="1:92" ht="26.25" thickBot="1" x14ac:dyDescent="0.3">
      <c r="A16" s="1833"/>
      <c r="B16" s="1836"/>
      <c r="C16" s="1838"/>
      <c r="D16" s="1402"/>
      <c r="E16" s="1407"/>
      <c r="F16" s="1798"/>
      <c r="G16" s="1801"/>
      <c r="H16" s="1802"/>
      <c r="I16" s="1802"/>
      <c r="J16" s="1803"/>
      <c r="K16" s="1804"/>
      <c r="L16" s="1803"/>
      <c r="M16" s="1806"/>
      <c r="N16" s="1808"/>
      <c r="O16" s="1773"/>
      <c r="P16" s="1773"/>
      <c r="Q16" s="1773"/>
      <c r="R16" s="1773"/>
      <c r="S16" s="1773"/>
      <c r="T16" s="1773"/>
      <c r="U16" s="1773"/>
      <c r="V16" s="1773"/>
      <c r="W16" s="1792"/>
      <c r="X16" s="1792"/>
      <c r="Y16" s="1782"/>
      <c r="Z16" s="1795"/>
      <c r="AA16" s="1795"/>
      <c r="AB16" s="1773"/>
      <c r="AC16" s="1773"/>
      <c r="AD16" s="1773"/>
      <c r="AE16" s="1773"/>
      <c r="AF16" s="1773"/>
      <c r="AG16" s="1773"/>
      <c r="AH16" s="1773"/>
      <c r="AI16" s="1792"/>
      <c r="AJ16" s="1792"/>
      <c r="AK16" s="1782"/>
      <c r="AL16" s="1789"/>
      <c r="AM16" s="1789"/>
      <c r="AN16" s="1784"/>
      <c r="AO16" s="1773"/>
      <c r="AP16" s="1773"/>
      <c r="AQ16" s="1773"/>
      <c r="AR16" s="1773"/>
      <c r="AS16" s="1773"/>
      <c r="AT16" s="1773"/>
      <c r="AU16" s="1773"/>
      <c r="AV16" s="1773"/>
      <c r="AW16" s="1773"/>
      <c r="AX16" s="1782"/>
      <c r="AY16" s="1782"/>
      <c r="AZ16" s="1782"/>
      <c r="BA16" s="1773"/>
      <c r="BB16" s="1773"/>
      <c r="BC16" s="1773"/>
      <c r="BD16" s="1773"/>
      <c r="BE16" s="1773"/>
      <c r="BF16" s="1773"/>
      <c r="BG16" s="1773"/>
      <c r="BH16" s="1773"/>
      <c r="BI16" s="1773"/>
      <c r="BJ16" s="1782"/>
      <c r="BK16" s="1782"/>
      <c r="BL16" s="1782"/>
      <c r="BM16" s="1784"/>
      <c r="BN16" s="1784"/>
      <c r="BO16" s="1784"/>
      <c r="BP16" s="1882"/>
      <c r="BQ16" s="1882"/>
      <c r="BR16" s="1882"/>
      <c r="BS16" s="1786"/>
      <c r="BT16" s="1773"/>
      <c r="BU16" s="1775"/>
      <c r="BV16" s="1407"/>
      <c r="BW16" s="1402"/>
      <c r="BX16" s="754">
        <v>12</v>
      </c>
      <c r="BY16" s="755" t="s">
        <v>234</v>
      </c>
      <c r="BZ16" s="756">
        <v>25</v>
      </c>
      <c r="CA16" s="756">
        <v>6.25</v>
      </c>
      <c r="CB16" s="756">
        <v>6.25</v>
      </c>
      <c r="CC16" s="756" t="s">
        <v>409</v>
      </c>
      <c r="CD16" s="756">
        <v>6.25</v>
      </c>
      <c r="CE16" s="756">
        <v>6.25</v>
      </c>
      <c r="CF16" s="756" t="s">
        <v>409</v>
      </c>
      <c r="CG16" s="756">
        <v>6.25</v>
      </c>
      <c r="CH16" s="756">
        <v>6.25</v>
      </c>
      <c r="CI16" s="756" t="s">
        <v>409</v>
      </c>
      <c r="CJ16" s="756">
        <v>6.25</v>
      </c>
      <c r="CK16" s="756">
        <v>6.25</v>
      </c>
      <c r="CL16" s="756" t="s">
        <v>409</v>
      </c>
      <c r="CM16" s="1906"/>
      <c r="CN16" s="1812"/>
    </row>
    <row r="17" spans="1:92" ht="24" x14ac:dyDescent="0.25">
      <c r="A17" s="232"/>
      <c r="B17" s="1776" t="s">
        <v>37</v>
      </c>
      <c r="C17" s="1779" t="s">
        <v>26</v>
      </c>
      <c r="D17" s="1413">
        <v>0.27</v>
      </c>
      <c r="E17" s="1412">
        <v>0.03</v>
      </c>
      <c r="F17" s="1781">
        <v>4</v>
      </c>
      <c r="G17" s="1493" t="s">
        <v>423</v>
      </c>
      <c r="H17" s="1493" t="s">
        <v>410</v>
      </c>
      <c r="I17" s="1493" t="s">
        <v>424</v>
      </c>
      <c r="J17" s="1493" t="s">
        <v>28</v>
      </c>
      <c r="K17" s="1764" t="s">
        <v>450</v>
      </c>
      <c r="L17" s="1767">
        <v>2018</v>
      </c>
      <c r="M17" s="1769">
        <v>3</v>
      </c>
      <c r="N17" s="1469">
        <v>548</v>
      </c>
      <c r="O17" s="1451">
        <v>405</v>
      </c>
      <c r="P17" s="1755">
        <f>N17/O17</f>
        <v>1.3530864197530865</v>
      </c>
      <c r="Q17" s="1451">
        <v>478</v>
      </c>
      <c r="R17" s="1451">
        <v>303</v>
      </c>
      <c r="S17" s="1755">
        <f>Q17/R17</f>
        <v>1.5775577557755776</v>
      </c>
      <c r="T17" s="1451">
        <v>229</v>
      </c>
      <c r="U17" s="1451">
        <v>183</v>
      </c>
      <c r="V17" s="1755">
        <f>T17/U17</f>
        <v>1.2513661202185793</v>
      </c>
      <c r="W17" s="1762">
        <f>N17+Q17+T17</f>
        <v>1255</v>
      </c>
      <c r="X17" s="1762">
        <f>O17+R17+U17</f>
        <v>891</v>
      </c>
      <c r="Y17" s="1746">
        <f>W17/X17</f>
        <v>1.4085297418630751</v>
      </c>
      <c r="Z17" s="1451">
        <v>336</v>
      </c>
      <c r="AA17" s="1451">
        <v>234</v>
      </c>
      <c r="AB17" s="1755">
        <f>Z17/AA17</f>
        <v>1.4358974358974359</v>
      </c>
      <c r="AC17" s="1451">
        <v>374</v>
      </c>
      <c r="AD17" s="1451">
        <v>282</v>
      </c>
      <c r="AE17" s="1755">
        <f>AC17/AD17</f>
        <v>1.3262411347517731</v>
      </c>
      <c r="AF17" s="1451">
        <v>400</v>
      </c>
      <c r="AG17" s="1451">
        <v>309</v>
      </c>
      <c r="AH17" s="1755">
        <f>AF17/AG17</f>
        <v>1.2944983818770226</v>
      </c>
      <c r="AI17" s="1762">
        <f>Z17+AC17+AF17</f>
        <v>1110</v>
      </c>
      <c r="AJ17" s="1762">
        <f>AA17+AD17+AG17</f>
        <v>825</v>
      </c>
      <c r="AK17" s="1746">
        <f>AI17/AJ17</f>
        <v>1.3454545454545455</v>
      </c>
      <c r="AL17" s="1763">
        <f>AI17+W17</f>
        <v>2365</v>
      </c>
      <c r="AM17" s="1763">
        <f>AJ17+X17</f>
        <v>1716</v>
      </c>
      <c r="AN17" s="1752">
        <f>AL17/AM17</f>
        <v>1.3782051282051282</v>
      </c>
      <c r="AO17" s="1758">
        <v>305</v>
      </c>
      <c r="AP17" s="1758">
        <v>216</v>
      </c>
      <c r="AQ17" s="1755">
        <f>AO17/AP17</f>
        <v>1.412037037037037</v>
      </c>
      <c r="AR17" s="1758">
        <v>451</v>
      </c>
      <c r="AS17" s="1758">
        <v>255</v>
      </c>
      <c r="AT17" s="1755">
        <f>AR17/AS17</f>
        <v>1.7686274509803921</v>
      </c>
      <c r="AU17" s="1758">
        <v>441</v>
      </c>
      <c r="AV17" s="1758">
        <v>273</v>
      </c>
      <c r="AW17" s="1755">
        <f>AU17/AV17</f>
        <v>1.6153846153846154</v>
      </c>
      <c r="AX17" s="1759">
        <f>AO17+AR17+AU17</f>
        <v>1197</v>
      </c>
      <c r="AY17" s="1759">
        <f>AP17+AS17+AV17</f>
        <v>744</v>
      </c>
      <c r="AZ17" s="1746">
        <f>AX17/AY17</f>
        <v>1.6088709677419355</v>
      </c>
      <c r="BA17" s="1758">
        <v>304</v>
      </c>
      <c r="BB17" s="1758">
        <v>225</v>
      </c>
      <c r="BC17" s="1755">
        <f>BA17/BB17</f>
        <v>1.3511111111111112</v>
      </c>
      <c r="BD17" s="1758">
        <v>262</v>
      </c>
      <c r="BE17" s="1758">
        <v>188</v>
      </c>
      <c r="BF17" s="1755">
        <f>BD17/BE17</f>
        <v>1.3936170212765957</v>
      </c>
      <c r="BG17" s="1758">
        <v>301</v>
      </c>
      <c r="BH17" s="1758">
        <v>228</v>
      </c>
      <c r="BI17" s="1755">
        <f>BG17/BH17</f>
        <v>1.3201754385964912</v>
      </c>
      <c r="BJ17" s="1759">
        <f>BA17+BD17+BG17</f>
        <v>867</v>
      </c>
      <c r="BK17" s="1759">
        <f>BB17+BE17+BH17</f>
        <v>641</v>
      </c>
      <c r="BL17" s="1746">
        <f>BJ17/BK17</f>
        <v>1.3525741029641185</v>
      </c>
      <c r="BM17" s="1749">
        <f>AX17</f>
        <v>1197</v>
      </c>
      <c r="BN17" s="1749">
        <f>AY17</f>
        <v>744</v>
      </c>
      <c r="BO17" s="1752">
        <f>BM17/BN17</f>
        <v>1.6088709677419355</v>
      </c>
      <c r="BP17" s="1883">
        <f>BM17+AL17</f>
        <v>3562</v>
      </c>
      <c r="BQ17" s="1883">
        <f>BN17+AM17</f>
        <v>2460</v>
      </c>
      <c r="BR17" s="1886">
        <f>BP17/BQ17</f>
        <v>1.4479674796747968</v>
      </c>
      <c r="BS17" s="1451">
        <v>3</v>
      </c>
      <c r="BT17" s="1755">
        <f>AN17</f>
        <v>1.3782051282051282</v>
      </c>
      <c r="BU17" s="1450">
        <v>1</v>
      </c>
      <c r="BV17" s="1412">
        <f>BU17*E17</f>
        <v>0.03</v>
      </c>
      <c r="BW17" s="1413">
        <f>SUM(BV17:BV38)</f>
        <v>0.22895697200034049</v>
      </c>
      <c r="BX17" s="742">
        <v>13</v>
      </c>
      <c r="BY17" s="752" t="s">
        <v>247</v>
      </c>
      <c r="BZ17" s="743">
        <v>0.35</v>
      </c>
      <c r="CA17" s="744">
        <v>8.7499999999999994E-2</v>
      </c>
      <c r="CB17" s="744">
        <v>8.7499999999999994E-2</v>
      </c>
      <c r="CC17" s="741" t="s">
        <v>517</v>
      </c>
      <c r="CD17" s="744">
        <v>8.7499999999999994E-2</v>
      </c>
      <c r="CE17" s="744">
        <v>8.7499999999999994E-2</v>
      </c>
      <c r="CF17" s="741" t="s">
        <v>517</v>
      </c>
      <c r="CG17" s="744">
        <v>8.7499999999999994E-2</v>
      </c>
      <c r="CH17" s="744">
        <v>8.7499999999999994E-2</v>
      </c>
      <c r="CI17" s="741" t="s">
        <v>517</v>
      </c>
      <c r="CJ17" s="744">
        <v>8.7499999999999994E-2</v>
      </c>
      <c r="CK17" s="744">
        <v>8.7499999999999994E-2</v>
      </c>
      <c r="CL17" s="741" t="s">
        <v>517</v>
      </c>
      <c r="CM17" s="757"/>
      <c r="CN17" s="757"/>
    </row>
    <row r="18" spans="1:92" ht="24" x14ac:dyDescent="0.25">
      <c r="A18" s="232"/>
      <c r="B18" s="1777"/>
      <c r="C18" s="1712"/>
      <c r="D18" s="1414"/>
      <c r="E18" s="1394"/>
      <c r="F18" s="1721"/>
      <c r="G18" s="1120"/>
      <c r="H18" s="1120"/>
      <c r="I18" s="1120"/>
      <c r="J18" s="1120"/>
      <c r="K18" s="1765"/>
      <c r="L18" s="1768"/>
      <c r="M18" s="1770"/>
      <c r="N18" s="1448"/>
      <c r="O18" s="1096"/>
      <c r="P18" s="1756"/>
      <c r="Q18" s="1096"/>
      <c r="R18" s="1096"/>
      <c r="S18" s="1756"/>
      <c r="T18" s="1096"/>
      <c r="U18" s="1096"/>
      <c r="V18" s="1756"/>
      <c r="W18" s="1760"/>
      <c r="X18" s="1760"/>
      <c r="Y18" s="1747"/>
      <c r="Z18" s="1096"/>
      <c r="AA18" s="1096"/>
      <c r="AB18" s="1756"/>
      <c r="AC18" s="1096"/>
      <c r="AD18" s="1096"/>
      <c r="AE18" s="1756"/>
      <c r="AF18" s="1096"/>
      <c r="AG18" s="1096"/>
      <c r="AH18" s="1756"/>
      <c r="AI18" s="1760"/>
      <c r="AJ18" s="1760"/>
      <c r="AK18" s="1747"/>
      <c r="AL18" s="1750"/>
      <c r="AM18" s="1750"/>
      <c r="AN18" s="1753"/>
      <c r="AO18" s="1445"/>
      <c r="AP18" s="1445"/>
      <c r="AQ18" s="1756"/>
      <c r="AR18" s="1445"/>
      <c r="AS18" s="1445"/>
      <c r="AT18" s="1756"/>
      <c r="AU18" s="1445"/>
      <c r="AV18" s="1445"/>
      <c r="AW18" s="1756"/>
      <c r="AX18" s="1760"/>
      <c r="AY18" s="1760"/>
      <c r="AZ18" s="1747"/>
      <c r="BA18" s="1445"/>
      <c r="BB18" s="1445"/>
      <c r="BC18" s="1756"/>
      <c r="BD18" s="1445"/>
      <c r="BE18" s="1445"/>
      <c r="BF18" s="1756"/>
      <c r="BG18" s="1445"/>
      <c r="BH18" s="1445"/>
      <c r="BI18" s="1756"/>
      <c r="BJ18" s="1760"/>
      <c r="BK18" s="1760"/>
      <c r="BL18" s="1747"/>
      <c r="BM18" s="1750"/>
      <c r="BN18" s="1750"/>
      <c r="BO18" s="1753"/>
      <c r="BP18" s="1884"/>
      <c r="BQ18" s="1884"/>
      <c r="BR18" s="1887"/>
      <c r="BS18" s="1096"/>
      <c r="BT18" s="1756"/>
      <c r="BU18" s="1096"/>
      <c r="BV18" s="1394"/>
      <c r="BW18" s="1414"/>
      <c r="BX18" s="742">
        <v>14</v>
      </c>
      <c r="BY18" s="752" t="s">
        <v>248</v>
      </c>
      <c r="BZ18" s="743">
        <v>0.35</v>
      </c>
      <c r="CA18" s="744">
        <v>8.7499999999999994E-2</v>
      </c>
      <c r="CB18" s="744">
        <v>8.7499999999999994E-2</v>
      </c>
      <c r="CC18" s="741" t="s">
        <v>517</v>
      </c>
      <c r="CD18" s="744">
        <v>8.7499999999999994E-2</v>
      </c>
      <c r="CE18" s="744">
        <v>8.7499999999999994E-2</v>
      </c>
      <c r="CF18" s="741" t="s">
        <v>517</v>
      </c>
      <c r="CG18" s="744">
        <v>8.7499999999999994E-2</v>
      </c>
      <c r="CH18" s="744">
        <v>8.7499999999999994E-2</v>
      </c>
      <c r="CI18" s="741" t="s">
        <v>517</v>
      </c>
      <c r="CJ18" s="744">
        <v>8.7499999999999994E-2</v>
      </c>
      <c r="CK18" s="744">
        <v>8.7499999999999994E-2</v>
      </c>
      <c r="CL18" s="741" t="s">
        <v>517</v>
      </c>
      <c r="CM18" s="757"/>
      <c r="CN18" s="757"/>
    </row>
    <row r="19" spans="1:92" ht="24" x14ac:dyDescent="0.25">
      <c r="A19" s="232"/>
      <c r="B19" s="1777"/>
      <c r="C19" s="1712"/>
      <c r="D19" s="1414"/>
      <c r="E19" s="1394"/>
      <c r="F19" s="1721"/>
      <c r="G19" s="1120"/>
      <c r="H19" s="1120"/>
      <c r="I19" s="1120"/>
      <c r="J19" s="1120"/>
      <c r="K19" s="1766"/>
      <c r="L19" s="1131"/>
      <c r="M19" s="1771"/>
      <c r="N19" s="1449"/>
      <c r="O19" s="1097"/>
      <c r="P19" s="1757"/>
      <c r="Q19" s="1097"/>
      <c r="R19" s="1097"/>
      <c r="S19" s="1757"/>
      <c r="T19" s="1097"/>
      <c r="U19" s="1097"/>
      <c r="V19" s="1757"/>
      <c r="W19" s="1761"/>
      <c r="X19" s="1761"/>
      <c r="Y19" s="1748"/>
      <c r="Z19" s="1097"/>
      <c r="AA19" s="1097"/>
      <c r="AB19" s="1757"/>
      <c r="AC19" s="1097"/>
      <c r="AD19" s="1097"/>
      <c r="AE19" s="1757"/>
      <c r="AF19" s="1097"/>
      <c r="AG19" s="1097"/>
      <c r="AH19" s="1757"/>
      <c r="AI19" s="1761"/>
      <c r="AJ19" s="1761"/>
      <c r="AK19" s="1748"/>
      <c r="AL19" s="1751"/>
      <c r="AM19" s="1751"/>
      <c r="AN19" s="1754"/>
      <c r="AO19" s="1446"/>
      <c r="AP19" s="1446"/>
      <c r="AQ19" s="1757"/>
      <c r="AR19" s="1446"/>
      <c r="AS19" s="1446"/>
      <c r="AT19" s="1757"/>
      <c r="AU19" s="1446"/>
      <c r="AV19" s="1446"/>
      <c r="AW19" s="1757"/>
      <c r="AX19" s="1761"/>
      <c r="AY19" s="1761"/>
      <c r="AZ19" s="1748"/>
      <c r="BA19" s="1446"/>
      <c r="BB19" s="1446"/>
      <c r="BC19" s="1757"/>
      <c r="BD19" s="1446"/>
      <c r="BE19" s="1446"/>
      <c r="BF19" s="1757"/>
      <c r="BG19" s="1446"/>
      <c r="BH19" s="1446"/>
      <c r="BI19" s="1757"/>
      <c r="BJ19" s="1761"/>
      <c r="BK19" s="1761"/>
      <c r="BL19" s="1748"/>
      <c r="BM19" s="1751"/>
      <c r="BN19" s="1751"/>
      <c r="BO19" s="1754"/>
      <c r="BP19" s="1885"/>
      <c r="BQ19" s="1885"/>
      <c r="BR19" s="1888"/>
      <c r="BS19" s="1097"/>
      <c r="BT19" s="1757"/>
      <c r="BU19" s="1097"/>
      <c r="BV19" s="1394"/>
      <c r="BW19" s="1414"/>
      <c r="BX19" s="742">
        <v>15</v>
      </c>
      <c r="BY19" s="752" t="s">
        <v>249</v>
      </c>
      <c r="BZ19" s="743">
        <v>0.3</v>
      </c>
      <c r="CA19" s="758">
        <v>7.4999999999999997E-2</v>
      </c>
      <c r="CB19" s="758">
        <v>7.4999999999999997E-2</v>
      </c>
      <c r="CC19" s="759" t="s">
        <v>510</v>
      </c>
      <c r="CD19" s="758">
        <v>7.4999999999999997E-2</v>
      </c>
      <c r="CE19" s="758">
        <v>7.4999999999999997E-2</v>
      </c>
      <c r="CF19" s="759" t="s">
        <v>510</v>
      </c>
      <c r="CG19" s="758">
        <v>7.4999999999999997E-2</v>
      </c>
      <c r="CH19" s="758">
        <v>7.4999999999999997E-2</v>
      </c>
      <c r="CI19" s="759" t="s">
        <v>510</v>
      </c>
      <c r="CJ19" s="758">
        <v>7.4999999999999997E-2</v>
      </c>
      <c r="CK19" s="758">
        <v>7.4999999999999997E-2</v>
      </c>
      <c r="CL19" s="759" t="s">
        <v>510</v>
      </c>
      <c r="CM19" s="757"/>
      <c r="CN19" s="757"/>
    </row>
    <row r="20" spans="1:92" ht="48" x14ac:dyDescent="0.25">
      <c r="A20" s="232"/>
      <c r="B20" s="1777"/>
      <c r="C20" s="1712"/>
      <c r="D20" s="1414"/>
      <c r="E20" s="1236">
        <v>0.04</v>
      </c>
      <c r="F20" s="1208">
        <v>5</v>
      </c>
      <c r="G20" s="1231" t="s">
        <v>684</v>
      </c>
      <c r="H20" s="1232" t="s">
        <v>250</v>
      </c>
      <c r="I20" s="1232" t="s">
        <v>252</v>
      </c>
      <c r="J20" s="1232" t="s">
        <v>72</v>
      </c>
      <c r="K20" s="1219" t="s">
        <v>570</v>
      </c>
      <c r="L20" s="1224">
        <v>2018</v>
      </c>
      <c r="M20" s="1745" t="s">
        <v>685</v>
      </c>
      <c r="N20" s="1736"/>
      <c r="O20" s="1726">
        <v>15645</v>
      </c>
      <c r="P20" s="1726">
        <f>N20/O20</f>
        <v>0</v>
      </c>
      <c r="Q20" s="1726"/>
      <c r="R20" s="1726">
        <v>15645</v>
      </c>
      <c r="S20" s="1726">
        <f>Q20/R20</f>
        <v>0</v>
      </c>
      <c r="T20" s="1726">
        <v>11</v>
      </c>
      <c r="U20" s="1726">
        <v>15645</v>
      </c>
      <c r="V20" s="1726">
        <f>T20/U20</f>
        <v>7.031000319590924E-4</v>
      </c>
      <c r="W20" s="1727">
        <f>+N20+Q20+T20</f>
        <v>11</v>
      </c>
      <c r="X20" s="1727">
        <v>15645</v>
      </c>
      <c r="Y20" s="1744">
        <f>W20/X20</f>
        <v>7.031000319590924E-4</v>
      </c>
      <c r="Z20" s="1726">
        <v>305</v>
      </c>
      <c r="AA20" s="1726">
        <v>15645</v>
      </c>
      <c r="AB20" s="1287">
        <f>Z20/AA20</f>
        <v>1.9495046340683924E-2</v>
      </c>
      <c r="AC20" s="1726">
        <v>289</v>
      </c>
      <c r="AD20" s="1726">
        <v>15645</v>
      </c>
      <c r="AE20" s="1287">
        <f>AC20/AD20</f>
        <v>1.8472355385107064E-2</v>
      </c>
      <c r="AF20" s="1726">
        <v>152</v>
      </c>
      <c r="AG20" s="1726">
        <v>15645</v>
      </c>
      <c r="AH20" s="1287">
        <f>AF20/AG20</f>
        <v>9.715564077980186E-3</v>
      </c>
      <c r="AI20" s="1727">
        <f>+Z20+AC20+AF20</f>
        <v>746</v>
      </c>
      <c r="AJ20" s="1727">
        <v>15645</v>
      </c>
      <c r="AK20" s="1742">
        <f>AI20/AJ20</f>
        <v>4.7682965803771175E-2</v>
      </c>
      <c r="AL20" s="1723">
        <f>+AI20+W20</f>
        <v>757</v>
      </c>
      <c r="AM20" s="1723">
        <f>AJ20</f>
        <v>15645</v>
      </c>
      <c r="AN20" s="1743">
        <f>AL20/AM20</f>
        <v>4.8386065835730269E-2</v>
      </c>
      <c r="AO20" s="1726">
        <v>433</v>
      </c>
      <c r="AP20" s="1726">
        <v>15645</v>
      </c>
      <c r="AQ20" s="1287">
        <f>AO20/AP20</f>
        <v>2.7676573985298818E-2</v>
      </c>
      <c r="AR20" s="1726">
        <v>291</v>
      </c>
      <c r="AS20" s="1726">
        <v>15645</v>
      </c>
      <c r="AT20" s="1287">
        <f>AR20/AS20</f>
        <v>1.8600191754554171E-2</v>
      </c>
      <c r="AU20" s="1726">
        <v>198</v>
      </c>
      <c r="AV20" s="1726">
        <v>15645</v>
      </c>
      <c r="AW20" s="1287">
        <f>AU20/AV20</f>
        <v>1.2655800575263663E-2</v>
      </c>
      <c r="AX20" s="1727">
        <f>AO20+AR20+AU20</f>
        <v>922</v>
      </c>
      <c r="AY20" s="1727">
        <v>15645</v>
      </c>
      <c r="AZ20" s="1728">
        <f>AX20/AY20</f>
        <v>5.8932566315116654E-2</v>
      </c>
      <c r="BA20" s="1726">
        <v>348</v>
      </c>
      <c r="BB20" s="1726">
        <v>15645</v>
      </c>
      <c r="BC20" s="1287">
        <f>BA20/BB20</f>
        <v>2.2243528283796742E-2</v>
      </c>
      <c r="BD20" s="1726">
        <v>240</v>
      </c>
      <c r="BE20" s="1726">
        <v>15645</v>
      </c>
      <c r="BF20" s="1287">
        <f>BD20/BE20</f>
        <v>1.5340364333652923E-2</v>
      </c>
      <c r="BG20" s="1726">
        <v>71</v>
      </c>
      <c r="BH20" s="1726">
        <v>15645</v>
      </c>
      <c r="BI20" s="1287">
        <f>BG20/BH20</f>
        <v>4.5381911153723233E-3</v>
      </c>
      <c r="BJ20" s="1727">
        <f>BA20+BD20+BG20</f>
        <v>659</v>
      </c>
      <c r="BK20" s="1727">
        <v>15645</v>
      </c>
      <c r="BL20" s="1728">
        <f>BJ20/BK20</f>
        <v>4.2122083732821988E-2</v>
      </c>
      <c r="BM20" s="1723">
        <f>BJ20+AX20</f>
        <v>1581</v>
      </c>
      <c r="BN20" s="1723">
        <v>15645</v>
      </c>
      <c r="BO20" s="1724">
        <f>BM20/BN20</f>
        <v>0.10105465004793864</v>
      </c>
      <c r="BP20" s="1729">
        <f>BM20+AL20</f>
        <v>2338</v>
      </c>
      <c r="BQ20" s="1729">
        <v>15645</v>
      </c>
      <c r="BR20" s="1889">
        <f>BP20/BQ20</f>
        <v>0.14944071588366892</v>
      </c>
      <c r="BS20" s="1646">
        <v>0.1</v>
      </c>
      <c r="BT20" s="1287">
        <v>0.14899999999999999</v>
      </c>
      <c r="BU20" s="1646">
        <v>1</v>
      </c>
      <c r="BV20" s="1236">
        <f>BU20*E20</f>
        <v>0.04</v>
      </c>
      <c r="BW20" s="1414"/>
      <c r="BX20" s="742">
        <v>16</v>
      </c>
      <c r="BY20" s="748" t="s">
        <v>262</v>
      </c>
      <c r="BZ20" s="743">
        <v>0.5</v>
      </c>
      <c r="CA20" s="758">
        <v>0.125</v>
      </c>
      <c r="CB20" s="758">
        <v>0.125</v>
      </c>
      <c r="CC20" s="759" t="s">
        <v>495</v>
      </c>
      <c r="CD20" s="758">
        <v>0.125</v>
      </c>
      <c r="CE20" s="758">
        <v>0.125</v>
      </c>
      <c r="CF20" s="759" t="s">
        <v>495</v>
      </c>
      <c r="CG20" s="758">
        <v>0.125</v>
      </c>
      <c r="CH20" s="758">
        <v>0.125</v>
      </c>
      <c r="CI20" s="759" t="s">
        <v>495</v>
      </c>
      <c r="CJ20" s="758">
        <v>0.125</v>
      </c>
      <c r="CK20" s="758">
        <v>0.125</v>
      </c>
      <c r="CL20" s="759" t="s">
        <v>495</v>
      </c>
      <c r="CM20" s="757"/>
      <c r="CN20" s="757"/>
    </row>
    <row r="21" spans="1:92" ht="24" x14ac:dyDescent="0.25">
      <c r="A21" s="232"/>
      <c r="B21" s="1777"/>
      <c r="C21" s="1712"/>
      <c r="D21" s="1414"/>
      <c r="E21" s="1236"/>
      <c r="F21" s="1208"/>
      <c r="G21" s="1231"/>
      <c r="H21" s="1232"/>
      <c r="I21" s="1232"/>
      <c r="J21" s="1232"/>
      <c r="K21" s="1219"/>
      <c r="L21" s="1224"/>
      <c r="M21" s="1745"/>
      <c r="N21" s="1736"/>
      <c r="O21" s="1726"/>
      <c r="P21" s="1726"/>
      <c r="Q21" s="1726"/>
      <c r="R21" s="1726"/>
      <c r="S21" s="1726"/>
      <c r="T21" s="1726"/>
      <c r="U21" s="1726"/>
      <c r="V21" s="1726"/>
      <c r="W21" s="1727"/>
      <c r="X21" s="1727"/>
      <c r="Y21" s="1744"/>
      <c r="Z21" s="1726"/>
      <c r="AA21" s="1726"/>
      <c r="AB21" s="1287"/>
      <c r="AC21" s="1726"/>
      <c r="AD21" s="1726"/>
      <c r="AE21" s="1287"/>
      <c r="AF21" s="1726"/>
      <c r="AG21" s="1726"/>
      <c r="AH21" s="1287"/>
      <c r="AI21" s="1727"/>
      <c r="AJ21" s="1727"/>
      <c r="AK21" s="1742"/>
      <c r="AL21" s="1723"/>
      <c r="AM21" s="1723"/>
      <c r="AN21" s="1743"/>
      <c r="AO21" s="1726"/>
      <c r="AP21" s="1726"/>
      <c r="AQ21" s="1287"/>
      <c r="AR21" s="1726"/>
      <c r="AS21" s="1726"/>
      <c r="AT21" s="1287"/>
      <c r="AU21" s="1726"/>
      <c r="AV21" s="1726"/>
      <c r="AW21" s="1287"/>
      <c r="AX21" s="1727"/>
      <c r="AY21" s="1727"/>
      <c r="AZ21" s="1728"/>
      <c r="BA21" s="1726"/>
      <c r="BB21" s="1726"/>
      <c r="BC21" s="1287"/>
      <c r="BD21" s="1726"/>
      <c r="BE21" s="1726"/>
      <c r="BF21" s="1287"/>
      <c r="BG21" s="1726"/>
      <c r="BH21" s="1726"/>
      <c r="BI21" s="1287"/>
      <c r="BJ21" s="1727"/>
      <c r="BK21" s="1727"/>
      <c r="BL21" s="1728"/>
      <c r="BM21" s="1723"/>
      <c r="BN21" s="1723"/>
      <c r="BO21" s="1724"/>
      <c r="BP21" s="1729"/>
      <c r="BQ21" s="1729"/>
      <c r="BR21" s="1889"/>
      <c r="BS21" s="1646"/>
      <c r="BT21" s="1287"/>
      <c r="BU21" s="1646"/>
      <c r="BV21" s="1236"/>
      <c r="BW21" s="1414"/>
      <c r="BX21" s="742">
        <v>17</v>
      </c>
      <c r="BY21" s="748" t="s">
        <v>263</v>
      </c>
      <c r="BZ21" s="743">
        <v>0.5</v>
      </c>
      <c r="CA21" s="758">
        <v>0.125</v>
      </c>
      <c r="CB21" s="758">
        <v>0.125</v>
      </c>
      <c r="CC21" s="759" t="s">
        <v>497</v>
      </c>
      <c r="CD21" s="758">
        <v>0.125</v>
      </c>
      <c r="CE21" s="758">
        <v>0.125</v>
      </c>
      <c r="CF21" s="759" t="s">
        <v>497</v>
      </c>
      <c r="CG21" s="758">
        <v>0.125</v>
      </c>
      <c r="CH21" s="758">
        <v>0.125</v>
      </c>
      <c r="CI21" s="759" t="s">
        <v>497</v>
      </c>
      <c r="CJ21" s="758">
        <v>0.125</v>
      </c>
      <c r="CK21" s="758">
        <v>0.125</v>
      </c>
      <c r="CL21" s="759" t="s">
        <v>497</v>
      </c>
      <c r="CM21" s="757"/>
      <c r="CN21" s="757"/>
    </row>
    <row r="22" spans="1:92" ht="48" x14ac:dyDescent="0.25">
      <c r="A22" s="232"/>
      <c r="B22" s="1777"/>
      <c r="C22" s="1712"/>
      <c r="D22" s="1414"/>
      <c r="E22" s="1236">
        <v>0.03</v>
      </c>
      <c r="F22" s="1208">
        <v>6</v>
      </c>
      <c r="G22" s="1231" t="s">
        <v>686</v>
      </c>
      <c r="H22" s="1232" t="s">
        <v>251</v>
      </c>
      <c r="I22" s="1232" t="s">
        <v>255</v>
      </c>
      <c r="J22" s="1232" t="s">
        <v>72</v>
      </c>
      <c r="K22" s="1219" t="s">
        <v>425</v>
      </c>
      <c r="L22" s="1224">
        <v>2018</v>
      </c>
      <c r="M22" s="1735" t="s">
        <v>679</v>
      </c>
      <c r="N22" s="1736">
        <v>11</v>
      </c>
      <c r="O22" s="1739">
        <v>1564</v>
      </c>
      <c r="P22" s="1725">
        <f>N22/O22</f>
        <v>7.0332480818414318E-3</v>
      </c>
      <c r="Q22" s="1726">
        <v>13</v>
      </c>
      <c r="R22" s="1726">
        <f>O22+Q20</f>
        <v>1564</v>
      </c>
      <c r="S22" s="1725">
        <f>Q22/R22</f>
        <v>8.3120204603580571E-3</v>
      </c>
      <c r="T22" s="1726">
        <v>19</v>
      </c>
      <c r="U22" s="1739">
        <v>1564</v>
      </c>
      <c r="V22" s="1725">
        <f>T22/U22</f>
        <v>1.2148337595907928E-2</v>
      </c>
      <c r="W22" s="1731">
        <f>N22+Q22+T22</f>
        <v>43</v>
      </c>
      <c r="X22" s="1727">
        <v>1564</v>
      </c>
      <c r="Y22" s="1733">
        <f>W22/X22</f>
        <v>2.7493606138107418E-2</v>
      </c>
      <c r="Z22" s="1726">
        <v>9</v>
      </c>
      <c r="AA22" s="1739">
        <v>1564</v>
      </c>
      <c r="AB22" s="1725">
        <f>Z22/AA22</f>
        <v>5.7544757033248083E-3</v>
      </c>
      <c r="AC22" s="1726">
        <v>8</v>
      </c>
      <c r="AD22" s="1739">
        <v>1564</v>
      </c>
      <c r="AE22" s="1725">
        <f>AC22/AD22</f>
        <v>5.1150895140664966E-3</v>
      </c>
      <c r="AF22" s="1726">
        <v>0</v>
      </c>
      <c r="AG22" s="1739">
        <v>1564</v>
      </c>
      <c r="AH22" s="1741">
        <v>0</v>
      </c>
      <c r="AI22" s="1731">
        <f>Z22+AC22+AF22</f>
        <v>17</v>
      </c>
      <c r="AJ22" s="1727">
        <v>1564</v>
      </c>
      <c r="AK22" s="1733">
        <f>AI22/AJ22</f>
        <v>1.0869565217391304E-2</v>
      </c>
      <c r="AL22" s="1723">
        <f>AI22+W22</f>
        <v>60</v>
      </c>
      <c r="AM22" s="1723">
        <v>1564</v>
      </c>
      <c r="AN22" s="1724">
        <f>AL22/AM22</f>
        <v>3.8363171355498722E-2</v>
      </c>
      <c r="AO22" s="1726">
        <v>2</v>
      </c>
      <c r="AP22" s="1739">
        <v>1564</v>
      </c>
      <c r="AQ22" s="1287">
        <f>AO22/AP22</f>
        <v>1.2787723785166241E-3</v>
      </c>
      <c r="AR22" s="1726">
        <v>16</v>
      </c>
      <c r="AS22" s="1739">
        <v>1564</v>
      </c>
      <c r="AT22" s="1287">
        <f>AR22/AS22</f>
        <v>1.0230179028132993E-2</v>
      </c>
      <c r="AU22" s="1726">
        <v>22</v>
      </c>
      <c r="AV22" s="1739">
        <v>1564</v>
      </c>
      <c r="AW22" s="1287">
        <f>AU22/AV22</f>
        <v>1.4066496163682864E-2</v>
      </c>
      <c r="AX22" s="1727">
        <f>AO22+AR22+AU22</f>
        <v>40</v>
      </c>
      <c r="AY22" s="1731">
        <v>1564</v>
      </c>
      <c r="AZ22" s="1728">
        <f>AX22/AY22</f>
        <v>2.557544757033248E-2</v>
      </c>
      <c r="BA22" s="1726">
        <v>20</v>
      </c>
      <c r="BB22" s="1739">
        <v>1564</v>
      </c>
      <c r="BC22" s="1287">
        <f>BA22/BB22</f>
        <v>1.278772378516624E-2</v>
      </c>
      <c r="BD22" s="1726">
        <v>16</v>
      </c>
      <c r="BE22" s="1739">
        <v>1564</v>
      </c>
      <c r="BF22" s="1287">
        <f>BD22/BE22</f>
        <v>1.0230179028132993E-2</v>
      </c>
      <c r="BG22" s="1726">
        <v>5</v>
      </c>
      <c r="BH22" s="1739">
        <v>1564</v>
      </c>
      <c r="BI22" s="1287">
        <f>BG22/BH22</f>
        <v>3.19693094629156E-3</v>
      </c>
      <c r="BJ22" s="1727">
        <f>BA22+BD22+BG22</f>
        <v>41</v>
      </c>
      <c r="BK22" s="1731">
        <v>1564</v>
      </c>
      <c r="BL22" s="1728">
        <f>BJ22/BK22</f>
        <v>2.6214833759590793E-2</v>
      </c>
      <c r="BM22" s="1723">
        <f>BJ22+AX22</f>
        <v>81</v>
      </c>
      <c r="BN22" s="1737">
        <v>1564</v>
      </c>
      <c r="BO22" s="1724">
        <f>BM22/BN22</f>
        <v>5.1790281329923277E-2</v>
      </c>
      <c r="BP22" s="1729">
        <f>BM22+AL22</f>
        <v>141</v>
      </c>
      <c r="BQ22" s="1890">
        <v>1564</v>
      </c>
      <c r="BR22" s="1889">
        <f>BP22/BQ22</f>
        <v>9.0153452685421992E-2</v>
      </c>
      <c r="BS22" s="1287">
        <v>5.5E-2</v>
      </c>
      <c r="BT22" s="1287">
        <f>BR22</f>
        <v>9.0153452685421992E-2</v>
      </c>
      <c r="BU22" s="1287">
        <v>1</v>
      </c>
      <c r="BV22" s="1236">
        <f>BU22*E22</f>
        <v>0.03</v>
      </c>
      <c r="BW22" s="1414"/>
      <c r="BX22" s="742">
        <v>18</v>
      </c>
      <c r="BY22" s="752" t="s">
        <v>260</v>
      </c>
      <c r="BZ22" s="743">
        <v>0.5</v>
      </c>
      <c r="CA22" s="758">
        <v>0.125</v>
      </c>
      <c r="CB22" s="758">
        <v>0.125</v>
      </c>
      <c r="CC22" s="759" t="s">
        <v>495</v>
      </c>
      <c r="CD22" s="758">
        <v>0.125</v>
      </c>
      <c r="CE22" s="758">
        <v>0.125</v>
      </c>
      <c r="CF22" s="759" t="s">
        <v>495</v>
      </c>
      <c r="CG22" s="758">
        <v>0.125</v>
      </c>
      <c r="CH22" s="758">
        <v>0.125</v>
      </c>
      <c r="CI22" s="759" t="s">
        <v>495</v>
      </c>
      <c r="CJ22" s="758">
        <v>0.125</v>
      </c>
      <c r="CK22" s="758">
        <v>0.125</v>
      </c>
      <c r="CL22" s="759" t="s">
        <v>495</v>
      </c>
      <c r="CM22" s="757"/>
      <c r="CN22" s="757"/>
    </row>
    <row r="23" spans="1:92" ht="24" x14ac:dyDescent="0.25">
      <c r="A23" s="232"/>
      <c r="B23" s="1777"/>
      <c r="C23" s="1712"/>
      <c r="D23" s="1414"/>
      <c r="E23" s="1236"/>
      <c r="F23" s="1208"/>
      <c r="G23" s="1231"/>
      <c r="H23" s="1232"/>
      <c r="I23" s="1232"/>
      <c r="J23" s="1232"/>
      <c r="K23" s="1219"/>
      <c r="L23" s="1224"/>
      <c r="M23" s="1735"/>
      <c r="N23" s="1736"/>
      <c r="O23" s="1740"/>
      <c r="P23" s="1725"/>
      <c r="Q23" s="1726"/>
      <c r="R23" s="1726"/>
      <c r="S23" s="1725"/>
      <c r="T23" s="1726"/>
      <c r="U23" s="1740"/>
      <c r="V23" s="1725"/>
      <c r="W23" s="1732"/>
      <c r="X23" s="1727"/>
      <c r="Y23" s="1734"/>
      <c r="Z23" s="1726"/>
      <c r="AA23" s="1740"/>
      <c r="AB23" s="1725"/>
      <c r="AC23" s="1726"/>
      <c r="AD23" s="1740"/>
      <c r="AE23" s="1725"/>
      <c r="AF23" s="1726"/>
      <c r="AG23" s="1740"/>
      <c r="AH23" s="1741"/>
      <c r="AI23" s="1732"/>
      <c r="AJ23" s="1727"/>
      <c r="AK23" s="1734"/>
      <c r="AL23" s="1723"/>
      <c r="AM23" s="1723"/>
      <c r="AN23" s="1724"/>
      <c r="AO23" s="1726"/>
      <c r="AP23" s="1740"/>
      <c r="AQ23" s="1287"/>
      <c r="AR23" s="1726"/>
      <c r="AS23" s="1740"/>
      <c r="AT23" s="1287"/>
      <c r="AU23" s="1726"/>
      <c r="AV23" s="1740"/>
      <c r="AW23" s="1287"/>
      <c r="AX23" s="1727"/>
      <c r="AY23" s="1732"/>
      <c r="AZ23" s="1728"/>
      <c r="BA23" s="1726"/>
      <c r="BB23" s="1740"/>
      <c r="BC23" s="1287"/>
      <c r="BD23" s="1726"/>
      <c r="BE23" s="1740"/>
      <c r="BF23" s="1287"/>
      <c r="BG23" s="1726"/>
      <c r="BH23" s="1740"/>
      <c r="BI23" s="1287"/>
      <c r="BJ23" s="1727"/>
      <c r="BK23" s="1732"/>
      <c r="BL23" s="1728"/>
      <c r="BM23" s="1723"/>
      <c r="BN23" s="1738"/>
      <c r="BO23" s="1724"/>
      <c r="BP23" s="1729"/>
      <c r="BQ23" s="1891"/>
      <c r="BR23" s="1889"/>
      <c r="BS23" s="1287"/>
      <c r="BT23" s="1287"/>
      <c r="BU23" s="1287"/>
      <c r="BV23" s="1236"/>
      <c r="BW23" s="1414"/>
      <c r="BX23" s="742">
        <v>19</v>
      </c>
      <c r="BY23" s="752" t="s">
        <v>261</v>
      </c>
      <c r="BZ23" s="743">
        <v>0.5</v>
      </c>
      <c r="CA23" s="758">
        <v>0.125</v>
      </c>
      <c r="CB23" s="758">
        <v>0.125</v>
      </c>
      <c r="CC23" s="759" t="s">
        <v>497</v>
      </c>
      <c r="CD23" s="758">
        <v>0.125</v>
      </c>
      <c r="CE23" s="758">
        <v>0.125</v>
      </c>
      <c r="CF23" s="759" t="s">
        <v>497</v>
      </c>
      <c r="CG23" s="758">
        <v>0.125</v>
      </c>
      <c r="CH23" s="758">
        <v>0.125</v>
      </c>
      <c r="CI23" s="759" t="s">
        <v>497</v>
      </c>
      <c r="CJ23" s="758">
        <v>0.125</v>
      </c>
      <c r="CK23" s="758">
        <v>0.125</v>
      </c>
      <c r="CL23" s="759" t="s">
        <v>497</v>
      </c>
      <c r="CM23" s="757"/>
      <c r="CN23" s="757"/>
    </row>
    <row r="24" spans="1:92" ht="108" x14ac:dyDescent="0.25">
      <c r="A24" s="232"/>
      <c r="B24" s="1777"/>
      <c r="C24" s="1712"/>
      <c r="D24" s="1414"/>
      <c r="E24" s="596">
        <v>0.03</v>
      </c>
      <c r="F24" s="577">
        <v>7</v>
      </c>
      <c r="G24" s="578" t="s">
        <v>490</v>
      </c>
      <c r="H24" s="579" t="s">
        <v>253</v>
      </c>
      <c r="I24" s="579" t="s">
        <v>489</v>
      </c>
      <c r="J24" s="579" t="s">
        <v>72</v>
      </c>
      <c r="K24" s="241" t="s">
        <v>411</v>
      </c>
      <c r="L24" s="572">
        <v>2018</v>
      </c>
      <c r="M24" s="242">
        <v>0.56079999999999997</v>
      </c>
      <c r="N24" s="828">
        <v>24</v>
      </c>
      <c r="O24" s="824">
        <f>N22+3233</f>
        <v>3244</v>
      </c>
      <c r="P24" s="819">
        <f>N24/O24</f>
        <v>7.3982737361282368E-3</v>
      </c>
      <c r="Q24" s="824">
        <v>19</v>
      </c>
      <c r="R24" s="824">
        <f>O24+Q22</f>
        <v>3257</v>
      </c>
      <c r="S24" s="819">
        <f>Q24/R24</f>
        <v>5.8335891925084433E-3</v>
      </c>
      <c r="T24" s="824">
        <v>25</v>
      </c>
      <c r="U24" s="824">
        <f>R24+T22</f>
        <v>3276</v>
      </c>
      <c r="V24" s="819">
        <f>T24/U24</f>
        <v>7.631257631257631E-3</v>
      </c>
      <c r="W24" s="825">
        <f>N24+Q24+T24</f>
        <v>68</v>
      </c>
      <c r="X24" s="825">
        <v>3272</v>
      </c>
      <c r="Y24" s="820">
        <f>W24/X24</f>
        <v>2.0782396088019559E-2</v>
      </c>
      <c r="Z24" s="824">
        <v>23</v>
      </c>
      <c r="AA24" s="824">
        <f>X24+Z22</f>
        <v>3281</v>
      </c>
      <c r="AB24" s="819">
        <f>Z24/AA24</f>
        <v>7.0100579091740322E-3</v>
      </c>
      <c r="AC24" s="824">
        <v>20</v>
      </c>
      <c r="AD24" s="824">
        <f>AA24+AC22</f>
        <v>3289</v>
      </c>
      <c r="AE24" s="819">
        <f>AC24/AD24</f>
        <v>6.0808756460930371E-3</v>
      </c>
      <c r="AF24" s="824">
        <v>0</v>
      </c>
      <c r="AG24" s="824">
        <f>AD24+AF22</f>
        <v>3289</v>
      </c>
      <c r="AH24" s="829">
        <v>0</v>
      </c>
      <c r="AI24" s="825">
        <f>Z24+AC24+AF24</f>
        <v>43</v>
      </c>
      <c r="AJ24" s="825">
        <v>3289</v>
      </c>
      <c r="AK24" s="820">
        <f>AI24/AJ24</f>
        <v>1.307388263910003E-2</v>
      </c>
      <c r="AL24" s="821">
        <f>AI24+W24</f>
        <v>111</v>
      </c>
      <c r="AM24" s="821">
        <v>3289</v>
      </c>
      <c r="AN24" s="831">
        <f>AL24/AM24</f>
        <v>3.374885983581636E-2</v>
      </c>
      <c r="AO24" s="824">
        <v>11</v>
      </c>
      <c r="AP24" s="824">
        <f>AM24+AO22</f>
        <v>3291</v>
      </c>
      <c r="AQ24" s="823">
        <f>AO24/AP24</f>
        <v>3.3424491036159222E-3</v>
      </c>
      <c r="AR24" s="824">
        <v>49</v>
      </c>
      <c r="AS24" s="824">
        <f>AP24+AR22</f>
        <v>3307</v>
      </c>
      <c r="AT24" s="829">
        <f>AR24/AS24</f>
        <v>1.4817054732385848E-2</v>
      </c>
      <c r="AU24" s="824">
        <v>87</v>
      </c>
      <c r="AV24" s="824">
        <f>AS24+AU22</f>
        <v>3329</v>
      </c>
      <c r="AW24" s="829">
        <f>AU24/AV24</f>
        <v>2.613397416641634E-2</v>
      </c>
      <c r="AX24" s="825">
        <f>AO24+AR24+AU24</f>
        <v>147</v>
      </c>
      <c r="AY24" s="825">
        <f>AV24</f>
        <v>3329</v>
      </c>
      <c r="AZ24" s="734">
        <f>AX24/AY24</f>
        <v>4.4157404626013814E-2</v>
      </c>
      <c r="BA24" s="824">
        <v>130</v>
      </c>
      <c r="BB24" s="824">
        <f>AY24+BA22</f>
        <v>3349</v>
      </c>
      <c r="BC24" s="818">
        <f>BA24/BB24</f>
        <v>3.8817557479844729E-2</v>
      </c>
      <c r="BD24" s="824">
        <v>170</v>
      </c>
      <c r="BE24" s="824">
        <f>BB24+BD22</f>
        <v>3365</v>
      </c>
      <c r="BF24" s="818">
        <f>BD24/BE24</f>
        <v>5.0520059435364043E-2</v>
      </c>
      <c r="BG24" s="824">
        <v>155</v>
      </c>
      <c r="BH24" s="824">
        <f>BE24+BG22</f>
        <v>3370</v>
      </c>
      <c r="BI24" s="818">
        <f>BG24/BH24</f>
        <v>4.5994065281899109E-2</v>
      </c>
      <c r="BJ24" s="825">
        <f>BA24+BD24+BG24</f>
        <v>455</v>
      </c>
      <c r="BK24" s="825">
        <v>3370</v>
      </c>
      <c r="BL24" s="826">
        <f>BJ24/BK24</f>
        <v>0.13501483679525222</v>
      </c>
      <c r="BM24" s="821">
        <f>BJ24+AX24</f>
        <v>602</v>
      </c>
      <c r="BN24" s="821">
        <v>3370</v>
      </c>
      <c r="BO24" s="822">
        <f>BM24/BN24</f>
        <v>0.17863501483679525</v>
      </c>
      <c r="BP24" s="827">
        <f>BM24+AL24</f>
        <v>713</v>
      </c>
      <c r="BQ24" s="827">
        <v>3370</v>
      </c>
      <c r="BR24" s="830">
        <f>BP24/BQ24</f>
        <v>0.21157270029673592</v>
      </c>
      <c r="BS24" s="586">
        <v>0.56079999999999997</v>
      </c>
      <c r="BT24" s="712">
        <f>BR24</f>
        <v>0.21157270029673592</v>
      </c>
      <c r="BU24" s="906">
        <f>BT24/BS24</f>
        <v>0.37726943704838789</v>
      </c>
      <c r="BV24" s="596">
        <f>BU24*E24</f>
        <v>1.1318083111451636E-2</v>
      </c>
      <c r="BW24" s="1414"/>
      <c r="BX24" s="742">
        <v>20</v>
      </c>
      <c r="BY24" s="752" t="s">
        <v>258</v>
      </c>
      <c r="BZ24" s="743">
        <v>1</v>
      </c>
      <c r="CA24" s="758">
        <v>0.25</v>
      </c>
      <c r="CB24" s="758">
        <v>0.25</v>
      </c>
      <c r="CC24" s="759" t="s">
        <v>498</v>
      </c>
      <c r="CD24" s="758">
        <v>0.25</v>
      </c>
      <c r="CE24" s="758">
        <v>0.25</v>
      </c>
      <c r="CF24" s="759" t="s">
        <v>498</v>
      </c>
      <c r="CG24" s="758">
        <v>0.25</v>
      </c>
      <c r="CH24" s="758">
        <v>0.25</v>
      </c>
      <c r="CI24" s="759" t="s">
        <v>498</v>
      </c>
      <c r="CJ24" s="758">
        <v>0.25</v>
      </c>
      <c r="CK24" s="758">
        <v>0.25</v>
      </c>
      <c r="CL24" s="759" t="s">
        <v>498</v>
      </c>
      <c r="CM24" s="757"/>
      <c r="CN24" s="757"/>
    </row>
    <row r="25" spans="1:92" ht="44.1" customHeight="1" x14ac:dyDescent="0.25">
      <c r="A25" s="232"/>
      <c r="B25" s="1777"/>
      <c r="C25" s="1712"/>
      <c r="D25" s="1414"/>
      <c r="E25" s="1393">
        <v>0.03</v>
      </c>
      <c r="F25" s="1693">
        <v>8</v>
      </c>
      <c r="G25" s="1231" t="s">
        <v>687</v>
      </c>
      <c r="H25" s="1232" t="s">
        <v>412</v>
      </c>
      <c r="I25" s="1232" t="s">
        <v>417</v>
      </c>
      <c r="J25" s="1232" t="s">
        <v>72</v>
      </c>
      <c r="K25" s="1218" t="s">
        <v>426</v>
      </c>
      <c r="L25" s="1224">
        <v>2018</v>
      </c>
      <c r="M25" s="1735">
        <v>3.3000000000000002E-2</v>
      </c>
      <c r="N25" s="1736">
        <v>15</v>
      </c>
      <c r="O25" s="1726">
        <v>660</v>
      </c>
      <c r="P25" s="1725">
        <f>N25/O25</f>
        <v>2.2727272727272728E-2</v>
      </c>
      <c r="Q25" s="1726">
        <v>18</v>
      </c>
      <c r="R25" s="1726">
        <v>660</v>
      </c>
      <c r="S25" s="1725">
        <f>Q25/R25</f>
        <v>2.7272727272727271E-2</v>
      </c>
      <c r="T25" s="1726">
        <v>19</v>
      </c>
      <c r="U25" s="1726">
        <v>671</v>
      </c>
      <c r="V25" s="1725">
        <f>T25/U25</f>
        <v>2.8315946348733235E-2</v>
      </c>
      <c r="W25" s="1731">
        <f>N25+Q25+T25</f>
        <v>52</v>
      </c>
      <c r="X25" s="1727">
        <v>12889</v>
      </c>
      <c r="Y25" s="1733">
        <f>W25/X25</f>
        <v>4.0344479788967337E-3</v>
      </c>
      <c r="Z25" s="1726">
        <v>14</v>
      </c>
      <c r="AA25" s="1726">
        <v>976</v>
      </c>
      <c r="AB25" s="1725">
        <f>Z25/AA25</f>
        <v>1.4344262295081968E-2</v>
      </c>
      <c r="AC25" s="1726">
        <v>10</v>
      </c>
      <c r="AD25" s="1726">
        <v>1265</v>
      </c>
      <c r="AE25" s="1725">
        <f>AC25/AD25</f>
        <v>7.9051383399209481E-3</v>
      </c>
      <c r="AF25" s="1726">
        <v>0</v>
      </c>
      <c r="AG25" s="1726">
        <v>1417</v>
      </c>
      <c r="AH25" s="1725">
        <v>0</v>
      </c>
      <c r="AI25" s="1731">
        <f>Z25+AC25+AF25</f>
        <v>24</v>
      </c>
      <c r="AJ25" s="1727">
        <v>1417</v>
      </c>
      <c r="AK25" s="1733">
        <f>AI25/AJ25</f>
        <v>1.6937191249117856E-2</v>
      </c>
      <c r="AL25" s="1723">
        <f>AI25+W25</f>
        <v>76</v>
      </c>
      <c r="AM25" s="1723">
        <v>1417</v>
      </c>
      <c r="AN25" s="1724">
        <f>AL25/AM25</f>
        <v>5.3634438955539876E-2</v>
      </c>
      <c r="AO25" s="1726">
        <v>2</v>
      </c>
      <c r="AP25" s="1726">
        <v>1850</v>
      </c>
      <c r="AQ25" s="1287">
        <f>AO25/AP25</f>
        <v>1.0810810810810811E-3</v>
      </c>
      <c r="AR25" s="1726">
        <v>10</v>
      </c>
      <c r="AS25" s="1726">
        <v>2141</v>
      </c>
      <c r="AT25" s="1287">
        <f>AR25/AS25</f>
        <v>4.6707146193367584E-3</v>
      </c>
      <c r="AU25" s="1726">
        <v>8</v>
      </c>
      <c r="AV25" s="1726">
        <v>2339</v>
      </c>
      <c r="AW25" s="1287">
        <f>AU25/AV25</f>
        <v>3.4202650705429669E-3</v>
      </c>
      <c r="AX25" s="1727">
        <f>AO25+AR25+AU25</f>
        <v>20</v>
      </c>
      <c r="AY25" s="1727">
        <v>2339</v>
      </c>
      <c r="AZ25" s="1728">
        <f>AX25/AY25</f>
        <v>8.5506626763574185E-3</v>
      </c>
      <c r="BA25" s="1726">
        <v>6</v>
      </c>
      <c r="BB25" s="1726">
        <v>2687</v>
      </c>
      <c r="BC25" s="1287">
        <f>BA25/BB25</f>
        <v>2.2329735764793448E-3</v>
      </c>
      <c r="BD25" s="1726">
        <v>10</v>
      </c>
      <c r="BE25" s="1726">
        <v>2927</v>
      </c>
      <c r="BF25" s="1287">
        <f>BD25/BE25</f>
        <v>3.4164673727365906E-3</v>
      </c>
      <c r="BG25" s="1726">
        <v>3</v>
      </c>
      <c r="BH25" s="1726">
        <v>2998</v>
      </c>
      <c r="BI25" s="1287">
        <f>BG25/BH25</f>
        <v>1.0006671114076052E-3</v>
      </c>
      <c r="BJ25" s="1727">
        <f>BA25+BD25+BG25</f>
        <v>19</v>
      </c>
      <c r="BK25" s="1727">
        <v>2998</v>
      </c>
      <c r="BL25" s="1728">
        <f>BJ25/BK25</f>
        <v>6.3375583722481655E-3</v>
      </c>
      <c r="BM25" s="1723">
        <f>BJ25+AX25</f>
        <v>39</v>
      </c>
      <c r="BN25" s="1723">
        <v>2998</v>
      </c>
      <c r="BO25" s="1724">
        <f>BM25/BN25</f>
        <v>1.3008672448298866E-2</v>
      </c>
      <c r="BP25" s="1729">
        <f>BM25+AL25</f>
        <v>115</v>
      </c>
      <c r="BQ25" s="1729">
        <v>2998</v>
      </c>
      <c r="BR25" s="1730">
        <f>BP25/BQ25</f>
        <v>3.8358905937291528E-2</v>
      </c>
      <c r="BS25" s="1725">
        <v>3.3000000000000002E-2</v>
      </c>
      <c r="BT25" s="1725">
        <f>BR25</f>
        <v>3.8358905937291528E-2</v>
      </c>
      <c r="BU25" s="1287">
        <v>1</v>
      </c>
      <c r="BV25" s="1393">
        <f>BU25*E25</f>
        <v>0.03</v>
      </c>
      <c r="BW25" s="1414"/>
      <c r="BX25" s="742">
        <v>21</v>
      </c>
      <c r="BY25" s="748" t="s">
        <v>264</v>
      </c>
      <c r="BZ25" s="743">
        <v>0.5</v>
      </c>
      <c r="CA25" s="758">
        <v>0.125</v>
      </c>
      <c r="CB25" s="758">
        <v>0.125</v>
      </c>
      <c r="CC25" s="759" t="s">
        <v>499</v>
      </c>
      <c r="CD25" s="758">
        <v>0.125</v>
      </c>
      <c r="CE25" s="758">
        <v>0.125</v>
      </c>
      <c r="CF25" s="759" t="s">
        <v>499</v>
      </c>
      <c r="CG25" s="758">
        <v>0.125</v>
      </c>
      <c r="CH25" s="758">
        <v>0.125</v>
      </c>
      <c r="CI25" s="759" t="s">
        <v>499</v>
      </c>
      <c r="CJ25" s="758">
        <v>0.125</v>
      </c>
      <c r="CK25" s="758">
        <v>0.125</v>
      </c>
      <c r="CL25" s="759" t="s">
        <v>499</v>
      </c>
      <c r="CM25" s="757"/>
      <c r="CN25" s="757"/>
    </row>
    <row r="26" spans="1:92" ht="39.950000000000003" customHeight="1" x14ac:dyDescent="0.25">
      <c r="A26" s="232"/>
      <c r="B26" s="1777"/>
      <c r="C26" s="1712"/>
      <c r="D26" s="1414"/>
      <c r="E26" s="1394"/>
      <c r="F26" s="1721"/>
      <c r="G26" s="1231"/>
      <c r="H26" s="1232"/>
      <c r="I26" s="1232"/>
      <c r="J26" s="1232"/>
      <c r="K26" s="1218"/>
      <c r="L26" s="1224"/>
      <c r="M26" s="1735"/>
      <c r="N26" s="1736"/>
      <c r="O26" s="1726"/>
      <c r="P26" s="1725"/>
      <c r="Q26" s="1726"/>
      <c r="R26" s="1726"/>
      <c r="S26" s="1725"/>
      <c r="T26" s="1726"/>
      <c r="U26" s="1726"/>
      <c r="V26" s="1725"/>
      <c r="W26" s="1732"/>
      <c r="X26" s="1727"/>
      <c r="Y26" s="1734"/>
      <c r="Z26" s="1726"/>
      <c r="AA26" s="1726"/>
      <c r="AB26" s="1725"/>
      <c r="AC26" s="1726"/>
      <c r="AD26" s="1726"/>
      <c r="AE26" s="1725"/>
      <c r="AF26" s="1726"/>
      <c r="AG26" s="1726"/>
      <c r="AH26" s="1725"/>
      <c r="AI26" s="1732"/>
      <c r="AJ26" s="1727"/>
      <c r="AK26" s="1734"/>
      <c r="AL26" s="1723"/>
      <c r="AM26" s="1723"/>
      <c r="AN26" s="1724"/>
      <c r="AO26" s="1726"/>
      <c r="AP26" s="1726"/>
      <c r="AQ26" s="1287"/>
      <c r="AR26" s="1726"/>
      <c r="AS26" s="1726"/>
      <c r="AT26" s="1287"/>
      <c r="AU26" s="1726"/>
      <c r="AV26" s="1726"/>
      <c r="AW26" s="1287"/>
      <c r="AX26" s="1727"/>
      <c r="AY26" s="1727"/>
      <c r="AZ26" s="1728"/>
      <c r="BA26" s="1726"/>
      <c r="BB26" s="1726"/>
      <c r="BC26" s="1287"/>
      <c r="BD26" s="1726"/>
      <c r="BE26" s="1726"/>
      <c r="BF26" s="1287"/>
      <c r="BG26" s="1726"/>
      <c r="BH26" s="1726"/>
      <c r="BI26" s="1287"/>
      <c r="BJ26" s="1727"/>
      <c r="BK26" s="1727"/>
      <c r="BL26" s="1728"/>
      <c r="BM26" s="1723"/>
      <c r="BN26" s="1723"/>
      <c r="BO26" s="1724"/>
      <c r="BP26" s="1729"/>
      <c r="BQ26" s="1729"/>
      <c r="BR26" s="1730"/>
      <c r="BS26" s="1725"/>
      <c r="BT26" s="1725"/>
      <c r="BU26" s="1287"/>
      <c r="BV26" s="1394"/>
      <c r="BW26" s="1414"/>
      <c r="BX26" s="742">
        <v>22</v>
      </c>
      <c r="BY26" s="748" t="s">
        <v>261</v>
      </c>
      <c r="BZ26" s="743">
        <v>0.5</v>
      </c>
      <c r="CA26" s="758">
        <v>0.125</v>
      </c>
      <c r="CB26" s="758">
        <v>0.125</v>
      </c>
      <c r="CC26" s="759" t="s">
        <v>500</v>
      </c>
      <c r="CD26" s="758">
        <v>0.125</v>
      </c>
      <c r="CE26" s="758">
        <v>0.125</v>
      </c>
      <c r="CF26" s="759" t="s">
        <v>500</v>
      </c>
      <c r="CG26" s="758">
        <v>0.125</v>
      </c>
      <c r="CH26" s="758">
        <v>0.125</v>
      </c>
      <c r="CI26" s="759" t="s">
        <v>500</v>
      </c>
      <c r="CJ26" s="758">
        <v>0.125</v>
      </c>
      <c r="CK26" s="758">
        <v>0.125</v>
      </c>
      <c r="CL26" s="759" t="s">
        <v>500</v>
      </c>
      <c r="CM26" s="757"/>
      <c r="CN26" s="757"/>
    </row>
    <row r="27" spans="1:92" ht="96" x14ac:dyDescent="0.25">
      <c r="A27" s="232"/>
      <c r="B27" s="1777"/>
      <c r="C27" s="1712"/>
      <c r="D27" s="1414"/>
      <c r="E27" s="596">
        <v>0.03</v>
      </c>
      <c r="F27" s="577">
        <v>9</v>
      </c>
      <c r="G27" s="578" t="s">
        <v>565</v>
      </c>
      <c r="H27" s="579" t="s">
        <v>256</v>
      </c>
      <c r="I27" s="579" t="s">
        <v>257</v>
      </c>
      <c r="J27" s="579" t="s">
        <v>72</v>
      </c>
      <c r="K27" s="580" t="s">
        <v>427</v>
      </c>
      <c r="L27" s="572">
        <v>2018</v>
      </c>
      <c r="M27" s="242">
        <v>4.3200000000000002E-2</v>
      </c>
      <c r="N27" s="709">
        <v>0</v>
      </c>
      <c r="O27" s="708">
        <f>129+10</f>
        <v>139</v>
      </c>
      <c r="P27" s="711">
        <f>N27/O27</f>
        <v>0</v>
      </c>
      <c r="Q27" s="708">
        <v>1</v>
      </c>
      <c r="R27" s="708">
        <f>O27+Q25</f>
        <v>157</v>
      </c>
      <c r="S27" s="711">
        <f>Q27/R27</f>
        <v>6.369426751592357E-3</v>
      </c>
      <c r="T27" s="708">
        <v>1</v>
      </c>
      <c r="U27" s="708">
        <f>R27+T25</f>
        <v>176</v>
      </c>
      <c r="V27" s="711">
        <f>T27/U27</f>
        <v>5.681818181818182E-3</v>
      </c>
      <c r="W27" s="707">
        <f>N27+Q27+T27</f>
        <v>2</v>
      </c>
      <c r="X27" s="707">
        <v>152</v>
      </c>
      <c r="Y27" s="713">
        <f>W27/X27</f>
        <v>1.3157894736842105E-2</v>
      </c>
      <c r="Z27" s="708">
        <v>1</v>
      </c>
      <c r="AA27" s="708">
        <f>X27+Z25</f>
        <v>166</v>
      </c>
      <c r="AB27" s="711">
        <f>Z27/AA27</f>
        <v>6.024096385542169E-3</v>
      </c>
      <c r="AC27" s="708">
        <v>0</v>
      </c>
      <c r="AD27" s="708">
        <f>AA27+AC25</f>
        <v>176</v>
      </c>
      <c r="AE27" s="711">
        <f>AC27/AD27</f>
        <v>0</v>
      </c>
      <c r="AF27" s="708">
        <v>0</v>
      </c>
      <c r="AG27" s="708">
        <f>AD27+AF25</f>
        <v>176</v>
      </c>
      <c r="AH27" s="711">
        <v>0</v>
      </c>
      <c r="AI27" s="707">
        <f>Z27+AC27+AF27</f>
        <v>1</v>
      </c>
      <c r="AJ27" s="707">
        <v>176</v>
      </c>
      <c r="AK27" s="713">
        <f>AI27/AJ27</f>
        <v>5.681818181818182E-3</v>
      </c>
      <c r="AL27" s="710">
        <v>3</v>
      </c>
      <c r="AM27" s="710">
        <v>176</v>
      </c>
      <c r="AN27" s="352">
        <f>AL27/AM27</f>
        <v>1.7045454545454544E-2</v>
      </c>
      <c r="AO27" s="708">
        <v>0</v>
      </c>
      <c r="AP27" s="708">
        <v>164</v>
      </c>
      <c r="AQ27" s="711">
        <f>AO27/AP27</f>
        <v>0</v>
      </c>
      <c r="AR27" s="708">
        <v>0</v>
      </c>
      <c r="AS27" s="708">
        <v>164</v>
      </c>
      <c r="AT27" s="711">
        <f>AR27/AS27</f>
        <v>0</v>
      </c>
      <c r="AU27" s="708">
        <v>0</v>
      </c>
      <c r="AV27" s="708">
        <v>164</v>
      </c>
      <c r="AW27" s="711">
        <f>AU27/AV27</f>
        <v>0</v>
      </c>
      <c r="AX27" s="707">
        <v>0</v>
      </c>
      <c r="AY27" s="707">
        <v>164</v>
      </c>
      <c r="AZ27" s="713">
        <f>AX27/AY27</f>
        <v>0</v>
      </c>
      <c r="BA27" s="708">
        <v>0</v>
      </c>
      <c r="BB27" s="708">
        <v>272</v>
      </c>
      <c r="BC27" s="711">
        <f>BA27/BB27</f>
        <v>0</v>
      </c>
      <c r="BD27" s="708">
        <v>0</v>
      </c>
      <c r="BE27" s="708">
        <v>272</v>
      </c>
      <c r="BF27" s="711">
        <f>BD27/BE27</f>
        <v>0</v>
      </c>
      <c r="BG27" s="708">
        <v>0</v>
      </c>
      <c r="BH27" s="708">
        <v>272</v>
      </c>
      <c r="BI27" s="711">
        <f>BG27/BH27</f>
        <v>0</v>
      </c>
      <c r="BJ27" s="707">
        <v>0</v>
      </c>
      <c r="BK27" s="707">
        <v>272</v>
      </c>
      <c r="BL27" s="713">
        <f>BJ27/BK27</f>
        <v>0</v>
      </c>
      <c r="BM27" s="710">
        <v>0</v>
      </c>
      <c r="BN27" s="710">
        <v>272</v>
      </c>
      <c r="BO27" s="352">
        <f>BM27/BN27</f>
        <v>0</v>
      </c>
      <c r="BP27" s="739">
        <f>BM27+AL27</f>
        <v>3</v>
      </c>
      <c r="BQ27" s="739">
        <v>272</v>
      </c>
      <c r="BR27" s="740">
        <f>BP27/BQ27</f>
        <v>1.1029411764705883E-2</v>
      </c>
      <c r="BS27" s="585">
        <v>4.3200000000000002E-2</v>
      </c>
      <c r="BT27" s="712">
        <v>1.0999999999999999E-2</v>
      </c>
      <c r="BU27" s="907">
        <f>BT27/BS27</f>
        <v>0.25462962962962959</v>
      </c>
      <c r="BV27" s="596">
        <f>BU27*E27</f>
        <v>7.6388888888888878E-3</v>
      </c>
      <c r="BW27" s="1414"/>
      <c r="BX27" s="742">
        <v>23</v>
      </c>
      <c r="BY27" s="752" t="s">
        <v>259</v>
      </c>
      <c r="BZ27" s="743">
        <v>1</v>
      </c>
      <c r="CA27" s="758">
        <v>0.25</v>
      </c>
      <c r="CB27" s="758">
        <v>0.25</v>
      </c>
      <c r="CC27" s="759" t="s">
        <v>501</v>
      </c>
      <c r="CD27" s="758">
        <v>0.25</v>
      </c>
      <c r="CE27" s="758">
        <v>0.25</v>
      </c>
      <c r="CF27" s="759" t="s">
        <v>501</v>
      </c>
      <c r="CG27" s="758">
        <v>0.25</v>
      </c>
      <c r="CH27" s="758">
        <v>0.25</v>
      </c>
      <c r="CI27" s="759" t="s">
        <v>501</v>
      </c>
      <c r="CJ27" s="758">
        <v>0.25</v>
      </c>
      <c r="CK27" s="758">
        <v>0.25</v>
      </c>
      <c r="CL27" s="759" t="s">
        <v>501</v>
      </c>
      <c r="CM27" s="757"/>
      <c r="CN27" s="757"/>
    </row>
    <row r="28" spans="1:92" ht="50.1" customHeight="1" x14ac:dyDescent="0.25">
      <c r="A28" s="232"/>
      <c r="B28" s="1777"/>
      <c r="C28" s="1712"/>
      <c r="D28" s="1414"/>
      <c r="E28" s="1393">
        <v>0.02</v>
      </c>
      <c r="F28" s="1693">
        <v>10</v>
      </c>
      <c r="G28" s="1120" t="s">
        <v>691</v>
      </c>
      <c r="H28" s="1120" t="s">
        <v>265</v>
      </c>
      <c r="I28" s="1120" t="s">
        <v>414</v>
      </c>
      <c r="J28" s="1120" t="s">
        <v>72</v>
      </c>
      <c r="K28" s="1213" t="s">
        <v>688</v>
      </c>
      <c r="L28" s="1120">
        <v>2018</v>
      </c>
      <c r="M28" s="1722" t="s">
        <v>689</v>
      </c>
      <c r="N28" s="1590">
        <v>397</v>
      </c>
      <c r="O28" s="1419">
        <v>2380</v>
      </c>
      <c r="P28" s="1286">
        <f>N28/O28</f>
        <v>0.16680672268907562</v>
      </c>
      <c r="Q28" s="1419">
        <v>3</v>
      </c>
      <c r="R28" s="1419">
        <v>2380</v>
      </c>
      <c r="S28" s="1286">
        <f>Q28/R28</f>
        <v>1.2605042016806723E-3</v>
      </c>
      <c r="T28" s="1419">
        <v>8</v>
      </c>
      <c r="U28" s="1419">
        <v>2380</v>
      </c>
      <c r="V28" s="1286">
        <f>T28/U28</f>
        <v>3.3613445378151263E-3</v>
      </c>
      <c r="W28" s="1245">
        <f>N28+Q28+T28</f>
        <v>408</v>
      </c>
      <c r="X28" s="1245">
        <v>2380</v>
      </c>
      <c r="Y28" s="1585">
        <f>W28/X28</f>
        <v>0.17142857142857143</v>
      </c>
      <c r="Z28" s="1419">
        <v>7</v>
      </c>
      <c r="AA28" s="1419">
        <v>2380</v>
      </c>
      <c r="AB28" s="1286">
        <f>Z28/AA28</f>
        <v>2.9411764705882353E-3</v>
      </c>
      <c r="AC28" s="1419">
        <v>0</v>
      </c>
      <c r="AD28" s="1419">
        <v>2380</v>
      </c>
      <c r="AE28" s="1286">
        <f>AC28/AD28</f>
        <v>0</v>
      </c>
      <c r="AF28" s="1419">
        <v>0</v>
      </c>
      <c r="AG28" s="1419">
        <v>2380</v>
      </c>
      <c r="AH28" s="1286">
        <f>AF28/AG28</f>
        <v>0</v>
      </c>
      <c r="AI28" s="1245">
        <f>Z28+AC28+AF28</f>
        <v>7</v>
      </c>
      <c r="AJ28" s="1245">
        <v>2380</v>
      </c>
      <c r="AK28" s="1585">
        <f>AI28/AJ28</f>
        <v>2.9411764705882353E-3</v>
      </c>
      <c r="AL28" s="1586">
        <f>AI28+W28</f>
        <v>415</v>
      </c>
      <c r="AM28" s="1586">
        <v>2380</v>
      </c>
      <c r="AN28" s="1631">
        <f>AL28/AM28</f>
        <v>0.17436974789915966</v>
      </c>
      <c r="AO28" s="1419">
        <v>20</v>
      </c>
      <c r="AP28" s="1419">
        <v>2380</v>
      </c>
      <c r="AQ28" s="1591">
        <f>AO28/AP28</f>
        <v>8.4033613445378148E-3</v>
      </c>
      <c r="AR28" s="1419">
        <v>10</v>
      </c>
      <c r="AS28" s="1419">
        <v>2380</v>
      </c>
      <c r="AT28" s="1591">
        <f>AR28/AS28</f>
        <v>4.2016806722689074E-3</v>
      </c>
      <c r="AU28" s="1419">
        <v>0</v>
      </c>
      <c r="AV28" s="1419">
        <v>2380</v>
      </c>
      <c r="AW28" s="1591">
        <f>AU28/AV28</f>
        <v>0</v>
      </c>
      <c r="AX28" s="1245">
        <f>AO28+AR28+AU28</f>
        <v>30</v>
      </c>
      <c r="AY28" s="1245">
        <v>2380</v>
      </c>
      <c r="AZ28" s="1624">
        <f>AX28/AY28</f>
        <v>1.2605042016806723E-2</v>
      </c>
      <c r="BA28" s="1419">
        <v>50</v>
      </c>
      <c r="BB28" s="1419">
        <v>2380</v>
      </c>
      <c r="BC28" s="1591">
        <f>BA28/BB28</f>
        <v>2.100840336134454E-2</v>
      </c>
      <c r="BD28" s="1419">
        <v>102</v>
      </c>
      <c r="BE28" s="1419">
        <v>2380</v>
      </c>
      <c r="BF28" s="1591">
        <f>BD28/BE28</f>
        <v>4.2857142857142858E-2</v>
      </c>
      <c r="BG28" s="1419">
        <v>98</v>
      </c>
      <c r="BH28" s="1419">
        <v>2380</v>
      </c>
      <c r="BI28" s="1591">
        <f>BG28/BH28</f>
        <v>4.1176470588235294E-2</v>
      </c>
      <c r="BJ28" s="1245">
        <f>BA28+BD28+BG28</f>
        <v>250</v>
      </c>
      <c r="BK28" s="1245">
        <v>2380</v>
      </c>
      <c r="BL28" s="1624">
        <f>BJ28/BK28</f>
        <v>0.10504201680672269</v>
      </c>
      <c r="BM28" s="1586">
        <f>BJ28+AX28</f>
        <v>280</v>
      </c>
      <c r="BN28" s="1586">
        <v>2380</v>
      </c>
      <c r="BO28" s="1631">
        <f>BM28/BN28</f>
        <v>0.11764705882352941</v>
      </c>
      <c r="BP28" s="1892">
        <f>BM28+AL28</f>
        <v>695</v>
      </c>
      <c r="BQ28" s="1892">
        <v>2380</v>
      </c>
      <c r="BR28" s="1893">
        <f>BP28/BQ28</f>
        <v>0.29201680672268909</v>
      </c>
      <c r="BS28" s="1589">
        <v>0.26889999999999997</v>
      </c>
      <c r="BT28" s="1589">
        <v>0.29199999999999998</v>
      </c>
      <c r="BU28" s="1421">
        <v>1</v>
      </c>
      <c r="BV28" s="1393">
        <f>BU28*E28</f>
        <v>0.02</v>
      </c>
      <c r="BW28" s="1414"/>
      <c r="BX28" s="742">
        <v>24</v>
      </c>
      <c r="BY28" s="748" t="s">
        <v>266</v>
      </c>
      <c r="BZ28" s="749">
        <v>0.4</v>
      </c>
      <c r="CA28" s="743">
        <v>0.1</v>
      </c>
      <c r="CB28" s="743">
        <v>0.1</v>
      </c>
      <c r="CC28" s="750" t="s">
        <v>521</v>
      </c>
      <c r="CD28" s="743">
        <v>0.1</v>
      </c>
      <c r="CE28" s="743">
        <v>0.1</v>
      </c>
      <c r="CF28" s="750" t="s">
        <v>521</v>
      </c>
      <c r="CG28" s="743">
        <v>0.1</v>
      </c>
      <c r="CH28" s="743">
        <v>0.1</v>
      </c>
      <c r="CI28" s="750" t="s">
        <v>521</v>
      </c>
      <c r="CJ28" s="743">
        <v>0.1</v>
      </c>
      <c r="CK28" s="743">
        <v>0.1</v>
      </c>
      <c r="CL28" s="750" t="s">
        <v>521</v>
      </c>
      <c r="CM28" s="757"/>
      <c r="CN28" s="757"/>
    </row>
    <row r="29" spans="1:92" ht="35.1" customHeight="1" x14ac:dyDescent="0.25">
      <c r="A29" s="232"/>
      <c r="B29" s="1777"/>
      <c r="C29" s="1712"/>
      <c r="D29" s="1414"/>
      <c r="E29" s="1394"/>
      <c r="F29" s="1721"/>
      <c r="G29" s="1120"/>
      <c r="H29" s="1120"/>
      <c r="I29" s="1120"/>
      <c r="J29" s="1120"/>
      <c r="K29" s="1213"/>
      <c r="L29" s="1120"/>
      <c r="M29" s="1722"/>
      <c r="N29" s="1590"/>
      <c r="O29" s="1419"/>
      <c r="P29" s="1286"/>
      <c r="Q29" s="1419"/>
      <c r="R29" s="1419"/>
      <c r="S29" s="1286"/>
      <c r="T29" s="1419"/>
      <c r="U29" s="1419"/>
      <c r="V29" s="1286"/>
      <c r="W29" s="1245"/>
      <c r="X29" s="1245"/>
      <c r="Y29" s="1585"/>
      <c r="Z29" s="1419"/>
      <c r="AA29" s="1419"/>
      <c r="AB29" s="1286"/>
      <c r="AC29" s="1419"/>
      <c r="AD29" s="1419"/>
      <c r="AE29" s="1286"/>
      <c r="AF29" s="1419"/>
      <c r="AG29" s="1419"/>
      <c r="AH29" s="1286"/>
      <c r="AI29" s="1245"/>
      <c r="AJ29" s="1245"/>
      <c r="AK29" s="1585"/>
      <c r="AL29" s="1586"/>
      <c r="AM29" s="1586"/>
      <c r="AN29" s="1631"/>
      <c r="AO29" s="1419"/>
      <c r="AP29" s="1419"/>
      <c r="AQ29" s="1591"/>
      <c r="AR29" s="1419"/>
      <c r="AS29" s="1419"/>
      <c r="AT29" s="1591"/>
      <c r="AU29" s="1419"/>
      <c r="AV29" s="1419"/>
      <c r="AW29" s="1591"/>
      <c r="AX29" s="1245"/>
      <c r="AY29" s="1245"/>
      <c r="AZ29" s="1624"/>
      <c r="BA29" s="1419"/>
      <c r="BB29" s="1419"/>
      <c r="BC29" s="1591"/>
      <c r="BD29" s="1419"/>
      <c r="BE29" s="1419"/>
      <c r="BF29" s="1591"/>
      <c r="BG29" s="1419"/>
      <c r="BH29" s="1419"/>
      <c r="BI29" s="1591"/>
      <c r="BJ29" s="1245"/>
      <c r="BK29" s="1245"/>
      <c r="BL29" s="1624"/>
      <c r="BM29" s="1586"/>
      <c r="BN29" s="1586"/>
      <c r="BO29" s="1631"/>
      <c r="BP29" s="1892"/>
      <c r="BQ29" s="1892"/>
      <c r="BR29" s="1893"/>
      <c r="BS29" s="1589"/>
      <c r="BT29" s="1589"/>
      <c r="BU29" s="1421"/>
      <c r="BV29" s="1394"/>
      <c r="BW29" s="1414"/>
      <c r="BX29" s="742">
        <v>25</v>
      </c>
      <c r="BY29" s="751" t="s">
        <v>261</v>
      </c>
      <c r="BZ29" s="749">
        <v>0.4</v>
      </c>
      <c r="CA29" s="743">
        <v>0.1</v>
      </c>
      <c r="CB29" s="743">
        <v>0.1</v>
      </c>
      <c r="CC29" s="750" t="s">
        <v>521</v>
      </c>
      <c r="CD29" s="743">
        <v>0.1</v>
      </c>
      <c r="CE29" s="743">
        <v>0.1</v>
      </c>
      <c r="CF29" s="750" t="s">
        <v>521</v>
      </c>
      <c r="CG29" s="743">
        <v>0.1</v>
      </c>
      <c r="CH29" s="743">
        <v>0.1</v>
      </c>
      <c r="CI29" s="750" t="s">
        <v>521</v>
      </c>
      <c r="CJ29" s="743">
        <v>0.1</v>
      </c>
      <c r="CK29" s="743">
        <v>0.1</v>
      </c>
      <c r="CL29" s="750" t="s">
        <v>521</v>
      </c>
      <c r="CM29" s="757"/>
      <c r="CN29" s="757"/>
    </row>
    <row r="30" spans="1:92" ht="35.1" customHeight="1" x14ac:dyDescent="0.25">
      <c r="A30" s="232"/>
      <c r="B30" s="1777"/>
      <c r="C30" s="1712"/>
      <c r="D30" s="1414"/>
      <c r="E30" s="1394"/>
      <c r="F30" s="1721"/>
      <c r="G30" s="1120"/>
      <c r="H30" s="1120"/>
      <c r="I30" s="1120"/>
      <c r="J30" s="1120"/>
      <c r="K30" s="1120"/>
      <c r="L30" s="1120"/>
      <c r="M30" s="1722"/>
      <c r="N30" s="1590"/>
      <c r="O30" s="1419"/>
      <c r="P30" s="1286"/>
      <c r="Q30" s="1419"/>
      <c r="R30" s="1419"/>
      <c r="S30" s="1286"/>
      <c r="T30" s="1419"/>
      <c r="U30" s="1419"/>
      <c r="V30" s="1286"/>
      <c r="W30" s="1245"/>
      <c r="X30" s="1245"/>
      <c r="Y30" s="1585"/>
      <c r="Z30" s="1419"/>
      <c r="AA30" s="1419"/>
      <c r="AB30" s="1286"/>
      <c r="AC30" s="1419"/>
      <c r="AD30" s="1419"/>
      <c r="AE30" s="1286"/>
      <c r="AF30" s="1419"/>
      <c r="AG30" s="1419"/>
      <c r="AH30" s="1286"/>
      <c r="AI30" s="1245"/>
      <c r="AJ30" s="1245"/>
      <c r="AK30" s="1585"/>
      <c r="AL30" s="1586"/>
      <c r="AM30" s="1586"/>
      <c r="AN30" s="1587"/>
      <c r="AO30" s="1419"/>
      <c r="AP30" s="1419"/>
      <c r="AQ30" s="1591"/>
      <c r="AR30" s="1419"/>
      <c r="AS30" s="1419"/>
      <c r="AT30" s="1591"/>
      <c r="AU30" s="1419"/>
      <c r="AV30" s="1419"/>
      <c r="AW30" s="1591"/>
      <c r="AX30" s="1245"/>
      <c r="AY30" s="1245"/>
      <c r="AZ30" s="1244"/>
      <c r="BA30" s="1419"/>
      <c r="BB30" s="1419"/>
      <c r="BC30" s="1591"/>
      <c r="BD30" s="1419"/>
      <c r="BE30" s="1419"/>
      <c r="BF30" s="1591"/>
      <c r="BG30" s="1419"/>
      <c r="BH30" s="1419"/>
      <c r="BI30" s="1591"/>
      <c r="BJ30" s="1245"/>
      <c r="BK30" s="1245"/>
      <c r="BL30" s="1244"/>
      <c r="BM30" s="1586"/>
      <c r="BN30" s="1586"/>
      <c r="BO30" s="1587"/>
      <c r="BP30" s="1892"/>
      <c r="BQ30" s="1892"/>
      <c r="BR30" s="1893"/>
      <c r="BS30" s="1589"/>
      <c r="BT30" s="1589"/>
      <c r="BU30" s="1074"/>
      <c r="BV30" s="1394"/>
      <c r="BW30" s="1414"/>
      <c r="BX30" s="742">
        <v>26</v>
      </c>
      <c r="BY30" s="752" t="s">
        <v>267</v>
      </c>
      <c r="BZ30" s="753">
        <v>0.2</v>
      </c>
      <c r="CA30" s="743">
        <v>0.05</v>
      </c>
      <c r="CB30" s="743">
        <v>0.05</v>
      </c>
      <c r="CC30" s="750" t="s">
        <v>521</v>
      </c>
      <c r="CD30" s="743">
        <v>0.05</v>
      </c>
      <c r="CE30" s="743">
        <v>0.05</v>
      </c>
      <c r="CF30" s="750" t="s">
        <v>521</v>
      </c>
      <c r="CG30" s="743">
        <v>0.05</v>
      </c>
      <c r="CH30" s="743">
        <v>0.05</v>
      </c>
      <c r="CI30" s="750" t="s">
        <v>521</v>
      </c>
      <c r="CJ30" s="743">
        <v>0.05</v>
      </c>
      <c r="CK30" s="743">
        <v>0.05</v>
      </c>
      <c r="CL30" s="750" t="s">
        <v>521</v>
      </c>
      <c r="CM30" s="757"/>
      <c r="CN30" s="757"/>
    </row>
    <row r="31" spans="1:92" ht="51.95" customHeight="1" x14ac:dyDescent="0.25">
      <c r="A31" s="232"/>
      <c r="B31" s="1777"/>
      <c r="C31" s="1712"/>
      <c r="D31" s="1414"/>
      <c r="E31" s="1236">
        <v>0.02</v>
      </c>
      <c r="F31" s="1208">
        <v>11</v>
      </c>
      <c r="G31" s="1120" t="s">
        <v>692</v>
      </c>
      <c r="H31" s="1120" t="s">
        <v>30</v>
      </c>
      <c r="I31" s="1120" t="s">
        <v>415</v>
      </c>
      <c r="J31" s="1134" t="s">
        <v>72</v>
      </c>
      <c r="K31" s="1710" t="s">
        <v>690</v>
      </c>
      <c r="L31" s="1718">
        <v>2018</v>
      </c>
      <c r="M31" s="1719" t="s">
        <v>694</v>
      </c>
      <c r="N31" s="1590">
        <v>50</v>
      </c>
      <c r="O31" s="1419">
        <f>4191+882</f>
        <v>5073</v>
      </c>
      <c r="P31" s="1272">
        <f>N31/O31</f>
        <v>9.8561009264734878E-3</v>
      </c>
      <c r="Q31" s="1419">
        <v>79</v>
      </c>
      <c r="R31" s="1419">
        <f>4191+882</f>
        <v>5073</v>
      </c>
      <c r="S31" s="1272">
        <f>Q31/R31</f>
        <v>1.5572639463828109E-2</v>
      </c>
      <c r="T31" s="1419">
        <v>79</v>
      </c>
      <c r="U31" s="1419">
        <f>4191+882</f>
        <v>5073</v>
      </c>
      <c r="V31" s="1272">
        <f>T31/U31</f>
        <v>1.5572639463828109E-2</v>
      </c>
      <c r="W31" s="1245">
        <f>N31+Q31+T31</f>
        <v>208</v>
      </c>
      <c r="X31" s="1245">
        <f>U31</f>
        <v>5073</v>
      </c>
      <c r="Y31" s="1585">
        <f>W31/X31</f>
        <v>4.1001379854129709E-2</v>
      </c>
      <c r="Z31" s="1419">
        <v>72</v>
      </c>
      <c r="AA31" s="1419">
        <f>4191+882</f>
        <v>5073</v>
      </c>
      <c r="AB31" s="1272">
        <f>Z31/AA31</f>
        <v>1.4192785334121822E-2</v>
      </c>
      <c r="AC31" s="1419">
        <v>97</v>
      </c>
      <c r="AD31" s="1419">
        <f>4191+882</f>
        <v>5073</v>
      </c>
      <c r="AE31" s="1272">
        <f>AC31/AD31</f>
        <v>1.9120835797358564E-2</v>
      </c>
      <c r="AF31" s="1419">
        <v>100</v>
      </c>
      <c r="AG31" s="1419">
        <f>4191+882</f>
        <v>5073</v>
      </c>
      <c r="AH31" s="1272">
        <f>AF31/AG31</f>
        <v>1.9712201852946976E-2</v>
      </c>
      <c r="AI31" s="1245">
        <f>Z31+AC31+AF31</f>
        <v>269</v>
      </c>
      <c r="AJ31" s="1245">
        <f>AG31</f>
        <v>5073</v>
      </c>
      <c r="AK31" s="1585">
        <f>AI31/AJ31</f>
        <v>5.3025822984427359E-2</v>
      </c>
      <c r="AL31" s="1586">
        <f>AI31+W31</f>
        <v>477</v>
      </c>
      <c r="AM31" s="1586">
        <v>5073</v>
      </c>
      <c r="AN31" s="1631">
        <f>AL31/AM31</f>
        <v>9.4027202838557061E-2</v>
      </c>
      <c r="AO31" s="1419">
        <v>186</v>
      </c>
      <c r="AP31" s="1419">
        <v>5073</v>
      </c>
      <c r="AQ31" s="1421">
        <f>AO31/AP31</f>
        <v>3.666469544648137E-2</v>
      </c>
      <c r="AR31" s="1419">
        <v>72</v>
      </c>
      <c r="AS31" s="1419">
        <v>5073</v>
      </c>
      <c r="AT31" s="1421">
        <f>AR31/AS31</f>
        <v>1.4192785334121822E-2</v>
      </c>
      <c r="AU31" s="1419">
        <v>0</v>
      </c>
      <c r="AV31" s="1419">
        <v>5073</v>
      </c>
      <c r="AW31" s="1421">
        <f>AU31/AV31</f>
        <v>0</v>
      </c>
      <c r="AX31" s="1245">
        <f>AO31+AR31+AU31</f>
        <v>258</v>
      </c>
      <c r="AY31" s="1245">
        <v>5073</v>
      </c>
      <c r="AZ31" s="1624">
        <f>AX31/AY31</f>
        <v>5.0857480780603197E-2</v>
      </c>
      <c r="BA31" s="1419">
        <v>222</v>
      </c>
      <c r="BB31" s="1419">
        <v>5073</v>
      </c>
      <c r="BC31" s="1421">
        <f>BA31/BB31</f>
        <v>4.3761088113542283E-2</v>
      </c>
      <c r="BD31" s="1419">
        <v>252</v>
      </c>
      <c r="BE31" s="1419">
        <v>5073</v>
      </c>
      <c r="BF31" s="1421">
        <f>BD31/BE31</f>
        <v>4.9674748669426373E-2</v>
      </c>
      <c r="BG31" s="1419">
        <v>162</v>
      </c>
      <c r="BH31" s="1419">
        <v>5073</v>
      </c>
      <c r="BI31" s="1421">
        <f>BG31/BH31</f>
        <v>3.1933767001774097E-2</v>
      </c>
      <c r="BJ31" s="1245">
        <f>BA31+BD31+BG31</f>
        <v>636</v>
      </c>
      <c r="BK31" s="1245">
        <v>5073</v>
      </c>
      <c r="BL31" s="1624">
        <f>BJ31/BK31</f>
        <v>0.12536960378474277</v>
      </c>
      <c r="BM31" s="1586">
        <f>BJ31+AX31</f>
        <v>894</v>
      </c>
      <c r="BN31" s="1586">
        <v>5073</v>
      </c>
      <c r="BO31" s="1632">
        <f>BM31/BN31</f>
        <v>0.17622708456534594</v>
      </c>
      <c r="BP31" s="1892">
        <f>BM31+AL31</f>
        <v>1371</v>
      </c>
      <c r="BQ31" s="1892">
        <v>5073</v>
      </c>
      <c r="BR31" s="1894">
        <f>BP31/BQ31</f>
        <v>0.270254287403903</v>
      </c>
      <c r="BS31" s="1591">
        <v>0.2392</v>
      </c>
      <c r="BT31" s="1589">
        <v>0.27</v>
      </c>
      <c r="BU31" s="1421">
        <v>1</v>
      </c>
      <c r="BV31" s="1236">
        <f>BU31*E31</f>
        <v>0.02</v>
      </c>
      <c r="BW31" s="1414"/>
      <c r="BX31" s="742">
        <v>27</v>
      </c>
      <c r="BY31" s="748" t="s">
        <v>48</v>
      </c>
      <c r="BZ31" s="749">
        <v>0.4</v>
      </c>
      <c r="CA31" s="743">
        <v>0.1</v>
      </c>
      <c r="CB31" s="743">
        <v>0.1</v>
      </c>
      <c r="CC31" s="750" t="s">
        <v>522</v>
      </c>
      <c r="CD31" s="743">
        <v>0.1</v>
      </c>
      <c r="CE31" s="743">
        <v>0.1</v>
      </c>
      <c r="CF31" s="750" t="s">
        <v>522</v>
      </c>
      <c r="CG31" s="743">
        <v>0.1</v>
      </c>
      <c r="CH31" s="743">
        <v>0.1</v>
      </c>
      <c r="CI31" s="750" t="s">
        <v>522</v>
      </c>
      <c r="CJ31" s="743">
        <v>0.1</v>
      </c>
      <c r="CK31" s="743">
        <v>0.1</v>
      </c>
      <c r="CL31" s="750" t="s">
        <v>522</v>
      </c>
      <c r="CM31" s="757"/>
      <c r="CN31" s="757"/>
    </row>
    <row r="32" spans="1:92" ht="26.1" customHeight="1" x14ac:dyDescent="0.25">
      <c r="A32" s="232"/>
      <c r="B32" s="1777"/>
      <c r="C32" s="1712"/>
      <c r="D32" s="1414"/>
      <c r="E32" s="1236"/>
      <c r="F32" s="1208"/>
      <c r="G32" s="1120"/>
      <c r="H32" s="1120"/>
      <c r="I32" s="1120"/>
      <c r="J32" s="1134"/>
      <c r="K32" s="1717"/>
      <c r="L32" s="1718"/>
      <c r="M32" s="1719"/>
      <c r="N32" s="1590"/>
      <c r="O32" s="1419"/>
      <c r="P32" s="1272"/>
      <c r="Q32" s="1419"/>
      <c r="R32" s="1419"/>
      <c r="S32" s="1272"/>
      <c r="T32" s="1419"/>
      <c r="U32" s="1419"/>
      <c r="V32" s="1272"/>
      <c r="W32" s="1245"/>
      <c r="X32" s="1245"/>
      <c r="Y32" s="1585"/>
      <c r="Z32" s="1419"/>
      <c r="AA32" s="1419"/>
      <c r="AB32" s="1272"/>
      <c r="AC32" s="1419"/>
      <c r="AD32" s="1419"/>
      <c r="AE32" s="1272"/>
      <c r="AF32" s="1419"/>
      <c r="AG32" s="1419"/>
      <c r="AH32" s="1272"/>
      <c r="AI32" s="1245"/>
      <c r="AJ32" s="1245"/>
      <c r="AK32" s="1585"/>
      <c r="AL32" s="1586"/>
      <c r="AM32" s="1586"/>
      <c r="AN32" s="1631"/>
      <c r="AO32" s="1419"/>
      <c r="AP32" s="1419"/>
      <c r="AQ32" s="1421"/>
      <c r="AR32" s="1419"/>
      <c r="AS32" s="1419"/>
      <c r="AT32" s="1421"/>
      <c r="AU32" s="1419"/>
      <c r="AV32" s="1419"/>
      <c r="AW32" s="1421"/>
      <c r="AX32" s="1245"/>
      <c r="AY32" s="1245"/>
      <c r="AZ32" s="1624"/>
      <c r="BA32" s="1419"/>
      <c r="BB32" s="1419"/>
      <c r="BC32" s="1421"/>
      <c r="BD32" s="1419"/>
      <c r="BE32" s="1419"/>
      <c r="BF32" s="1421"/>
      <c r="BG32" s="1419"/>
      <c r="BH32" s="1419"/>
      <c r="BI32" s="1421"/>
      <c r="BJ32" s="1245"/>
      <c r="BK32" s="1245"/>
      <c r="BL32" s="1624"/>
      <c r="BM32" s="1586"/>
      <c r="BN32" s="1586"/>
      <c r="BO32" s="1632"/>
      <c r="BP32" s="1892"/>
      <c r="BQ32" s="1892"/>
      <c r="BR32" s="1894"/>
      <c r="BS32" s="1591"/>
      <c r="BT32" s="1589"/>
      <c r="BU32" s="1421"/>
      <c r="BV32" s="1236"/>
      <c r="BW32" s="1414"/>
      <c r="BX32" s="742">
        <v>28</v>
      </c>
      <c r="BY32" s="751" t="s">
        <v>261</v>
      </c>
      <c r="BZ32" s="749">
        <v>0.4</v>
      </c>
      <c r="CA32" s="743">
        <v>0.1</v>
      </c>
      <c r="CB32" s="743">
        <v>0.1</v>
      </c>
      <c r="CC32" s="750" t="s">
        <v>522</v>
      </c>
      <c r="CD32" s="743">
        <v>0.1</v>
      </c>
      <c r="CE32" s="743">
        <v>0.1</v>
      </c>
      <c r="CF32" s="750" t="s">
        <v>522</v>
      </c>
      <c r="CG32" s="743">
        <v>0.1</v>
      </c>
      <c r="CH32" s="743">
        <v>0.1</v>
      </c>
      <c r="CI32" s="750" t="s">
        <v>522</v>
      </c>
      <c r="CJ32" s="743">
        <v>0.1</v>
      </c>
      <c r="CK32" s="743">
        <v>0.1</v>
      </c>
      <c r="CL32" s="750" t="s">
        <v>522</v>
      </c>
      <c r="CM32" s="757"/>
      <c r="CN32" s="757"/>
    </row>
    <row r="33" spans="1:92" ht="51.95" customHeight="1" x14ac:dyDescent="0.25">
      <c r="A33" s="232"/>
      <c r="B33" s="1777"/>
      <c r="C33" s="1712"/>
      <c r="D33" s="1414"/>
      <c r="E33" s="1236"/>
      <c r="F33" s="1208"/>
      <c r="G33" s="1120"/>
      <c r="H33" s="1120"/>
      <c r="I33" s="1120"/>
      <c r="J33" s="1134"/>
      <c r="K33" s="1717"/>
      <c r="L33" s="1718"/>
      <c r="M33" s="1720"/>
      <c r="N33" s="1590"/>
      <c r="O33" s="1419"/>
      <c r="P33" s="1272"/>
      <c r="Q33" s="1419"/>
      <c r="R33" s="1419"/>
      <c r="S33" s="1272"/>
      <c r="T33" s="1419"/>
      <c r="U33" s="1419"/>
      <c r="V33" s="1272"/>
      <c r="W33" s="1245"/>
      <c r="X33" s="1245"/>
      <c r="Y33" s="1585"/>
      <c r="Z33" s="1419"/>
      <c r="AA33" s="1419"/>
      <c r="AB33" s="1272"/>
      <c r="AC33" s="1419"/>
      <c r="AD33" s="1419"/>
      <c r="AE33" s="1272"/>
      <c r="AF33" s="1419"/>
      <c r="AG33" s="1419"/>
      <c r="AH33" s="1272"/>
      <c r="AI33" s="1245"/>
      <c r="AJ33" s="1245"/>
      <c r="AK33" s="1585"/>
      <c r="AL33" s="1586"/>
      <c r="AM33" s="1586"/>
      <c r="AN33" s="1631"/>
      <c r="AO33" s="1419"/>
      <c r="AP33" s="1419"/>
      <c r="AQ33" s="1074"/>
      <c r="AR33" s="1419"/>
      <c r="AS33" s="1419"/>
      <c r="AT33" s="1074"/>
      <c r="AU33" s="1419"/>
      <c r="AV33" s="1419"/>
      <c r="AW33" s="1074"/>
      <c r="AX33" s="1245"/>
      <c r="AY33" s="1245"/>
      <c r="AZ33" s="1244"/>
      <c r="BA33" s="1419"/>
      <c r="BB33" s="1419"/>
      <c r="BC33" s="1074"/>
      <c r="BD33" s="1419"/>
      <c r="BE33" s="1419"/>
      <c r="BF33" s="1074"/>
      <c r="BG33" s="1419"/>
      <c r="BH33" s="1419"/>
      <c r="BI33" s="1074"/>
      <c r="BJ33" s="1245"/>
      <c r="BK33" s="1245"/>
      <c r="BL33" s="1244"/>
      <c r="BM33" s="1586"/>
      <c r="BN33" s="1586"/>
      <c r="BO33" s="1632"/>
      <c r="BP33" s="1892"/>
      <c r="BQ33" s="1892"/>
      <c r="BR33" s="1894"/>
      <c r="BS33" s="1591"/>
      <c r="BT33" s="1589"/>
      <c r="BU33" s="1074"/>
      <c r="BV33" s="1236"/>
      <c r="BW33" s="1414"/>
      <c r="BX33" s="742">
        <v>29</v>
      </c>
      <c r="BY33" s="752" t="s">
        <v>46</v>
      </c>
      <c r="BZ33" s="753">
        <v>0.2</v>
      </c>
      <c r="CA33" s="743">
        <v>0.05</v>
      </c>
      <c r="CB33" s="743">
        <v>0.05</v>
      </c>
      <c r="CC33" s="750" t="s">
        <v>522</v>
      </c>
      <c r="CD33" s="743">
        <v>0.05</v>
      </c>
      <c r="CE33" s="743">
        <v>0.05</v>
      </c>
      <c r="CF33" s="750" t="s">
        <v>522</v>
      </c>
      <c r="CG33" s="743">
        <v>0.05</v>
      </c>
      <c r="CH33" s="743">
        <v>0.05</v>
      </c>
      <c r="CI33" s="750" t="s">
        <v>522</v>
      </c>
      <c r="CJ33" s="743">
        <v>0.05</v>
      </c>
      <c r="CK33" s="743">
        <v>0.05</v>
      </c>
      <c r="CL33" s="750" t="s">
        <v>522</v>
      </c>
      <c r="CM33" s="757"/>
      <c r="CN33" s="757"/>
    </row>
    <row r="34" spans="1:92" ht="72" x14ac:dyDescent="0.25">
      <c r="A34" s="232"/>
      <c r="B34" s="1777"/>
      <c r="C34" s="1712"/>
      <c r="D34" s="1414"/>
      <c r="E34" s="1236">
        <v>0.02</v>
      </c>
      <c r="F34" s="1208">
        <v>12</v>
      </c>
      <c r="G34" s="1707" t="s">
        <v>693</v>
      </c>
      <c r="H34" s="1707" t="s">
        <v>31</v>
      </c>
      <c r="I34" s="1707" t="s">
        <v>32</v>
      </c>
      <c r="J34" s="1707" t="s">
        <v>72</v>
      </c>
      <c r="K34" s="1315" t="s">
        <v>451</v>
      </c>
      <c r="L34" s="1711">
        <v>2018</v>
      </c>
      <c r="M34" s="1713" t="s">
        <v>682</v>
      </c>
      <c r="N34" s="1715">
        <v>2</v>
      </c>
      <c r="O34" s="1685">
        <v>4561</v>
      </c>
      <c r="P34" s="1433">
        <f>N34/O34</f>
        <v>4.3850032887524668E-4</v>
      </c>
      <c r="Q34" s="1685">
        <v>44</v>
      </c>
      <c r="R34" s="1685">
        <v>4561</v>
      </c>
      <c r="S34" s="1433">
        <f>Q34/R34</f>
        <v>9.6470072352554271E-3</v>
      </c>
      <c r="T34" s="1685">
        <v>55</v>
      </c>
      <c r="U34" s="1685">
        <v>4561</v>
      </c>
      <c r="V34" s="1433">
        <f>T34/U34</f>
        <v>1.2058759044069283E-2</v>
      </c>
      <c r="W34" s="1687">
        <f>N34+Q34+T34</f>
        <v>101</v>
      </c>
      <c r="X34" s="1687">
        <v>4561</v>
      </c>
      <c r="Y34" s="1704">
        <f>W34/X34</f>
        <v>2.2144266608199955E-2</v>
      </c>
      <c r="Z34" s="1480">
        <v>56</v>
      </c>
      <c r="AA34" s="1685">
        <v>4561</v>
      </c>
      <c r="AB34" s="1433">
        <f>Z34/AA34</f>
        <v>1.2278009208506906E-2</v>
      </c>
      <c r="AC34" s="1685">
        <v>40</v>
      </c>
      <c r="AD34" s="1685">
        <v>4561</v>
      </c>
      <c r="AE34" s="1433">
        <f>AC34/AD34</f>
        <v>8.7700065775049331E-3</v>
      </c>
      <c r="AF34" s="1685">
        <v>60</v>
      </c>
      <c r="AG34" s="1685">
        <v>4561</v>
      </c>
      <c r="AH34" s="1060">
        <f>AF34/AG34</f>
        <v>1.31550098662574E-2</v>
      </c>
      <c r="AI34" s="1687">
        <f>Z34+AC34+AF34</f>
        <v>156</v>
      </c>
      <c r="AJ34" s="1687">
        <v>4561</v>
      </c>
      <c r="AK34" s="1705">
        <f>AI34/AJ34</f>
        <v>3.4203025652269237E-2</v>
      </c>
      <c r="AL34" s="1691">
        <f>AI34+W34</f>
        <v>257</v>
      </c>
      <c r="AM34" s="1691">
        <v>4561</v>
      </c>
      <c r="AN34" s="1699">
        <f>AL34/AM34</f>
        <v>5.6347292260469195E-2</v>
      </c>
      <c r="AO34" s="1685">
        <v>242</v>
      </c>
      <c r="AP34" s="1685">
        <v>4561</v>
      </c>
      <c r="AQ34" s="1060">
        <f>AO34/AP34</f>
        <v>5.3058539793904846E-2</v>
      </c>
      <c r="AR34" s="1685">
        <v>38</v>
      </c>
      <c r="AS34" s="1685">
        <v>4561</v>
      </c>
      <c r="AT34" s="1060">
        <f>AR34/AS34</f>
        <v>8.331506248629687E-3</v>
      </c>
      <c r="AU34" s="1685">
        <v>0</v>
      </c>
      <c r="AV34" s="1685">
        <v>4561</v>
      </c>
      <c r="AW34" s="1060">
        <f>AU34/AV34</f>
        <v>0</v>
      </c>
      <c r="AX34" s="1687">
        <f>AO34+AR34+AU34</f>
        <v>280</v>
      </c>
      <c r="AY34" s="1687">
        <v>4561</v>
      </c>
      <c r="AZ34" s="1689">
        <f>AX34/AY34</f>
        <v>6.1390046042534535E-2</v>
      </c>
      <c r="BA34" s="1685">
        <v>168</v>
      </c>
      <c r="BB34" s="1685">
        <v>4561</v>
      </c>
      <c r="BC34" s="1060">
        <f>BA34/BB34</f>
        <v>3.6834027625520717E-2</v>
      </c>
      <c r="BD34" s="1685">
        <v>92</v>
      </c>
      <c r="BE34" s="1685">
        <v>4561</v>
      </c>
      <c r="BF34" s="1060">
        <f>BD34/BE34</f>
        <v>2.0171015128261346E-2</v>
      </c>
      <c r="BG34" s="1685">
        <v>100</v>
      </c>
      <c r="BH34" s="1685">
        <v>4561</v>
      </c>
      <c r="BI34" s="1060">
        <f>BG34/BH34</f>
        <v>2.1925016443762334E-2</v>
      </c>
      <c r="BJ34" s="1687">
        <f>BA34+BD34+BG34</f>
        <v>360</v>
      </c>
      <c r="BK34" s="1687">
        <v>4561</v>
      </c>
      <c r="BL34" s="1689">
        <f>BJ34/BK34</f>
        <v>7.8930059197544394E-2</v>
      </c>
      <c r="BM34" s="1691">
        <f>BJ34+AX34</f>
        <v>640</v>
      </c>
      <c r="BN34" s="1691">
        <v>4561</v>
      </c>
      <c r="BO34" s="1699">
        <f>BM34/BN34</f>
        <v>0.14032010524007893</v>
      </c>
      <c r="BP34" s="1895">
        <f>BM34+AL34</f>
        <v>897</v>
      </c>
      <c r="BQ34" s="1895">
        <v>4561</v>
      </c>
      <c r="BR34" s="1897">
        <f>BP34/BQ34</f>
        <v>0.19666739750054812</v>
      </c>
      <c r="BS34" s="1060">
        <v>0.12</v>
      </c>
      <c r="BT34" s="1433">
        <v>0.19670000000000001</v>
      </c>
      <c r="BU34" s="1060">
        <v>1</v>
      </c>
      <c r="BV34" s="1236">
        <f>BU34*E34</f>
        <v>0.02</v>
      </c>
      <c r="BW34" s="1414"/>
      <c r="BX34" s="742">
        <v>30</v>
      </c>
      <c r="BY34" s="748" t="s">
        <v>50</v>
      </c>
      <c r="BZ34" s="749">
        <v>0.4</v>
      </c>
      <c r="CA34" s="743">
        <v>0.1</v>
      </c>
      <c r="CB34" s="743">
        <v>0.1</v>
      </c>
      <c r="CC34" s="750" t="s">
        <v>523</v>
      </c>
      <c r="CD34" s="743">
        <v>0.1</v>
      </c>
      <c r="CE34" s="743">
        <v>0.1</v>
      </c>
      <c r="CF34" s="750" t="s">
        <v>523</v>
      </c>
      <c r="CG34" s="743">
        <v>0.1</v>
      </c>
      <c r="CH34" s="743">
        <v>0.1</v>
      </c>
      <c r="CI34" s="750" t="s">
        <v>523</v>
      </c>
      <c r="CJ34" s="743">
        <v>0.1</v>
      </c>
      <c r="CK34" s="743">
        <v>0.1</v>
      </c>
      <c r="CL34" s="750" t="s">
        <v>523</v>
      </c>
      <c r="CM34" s="757"/>
      <c r="CN34" s="757"/>
    </row>
    <row r="35" spans="1:92" ht="26.1" customHeight="1" x14ac:dyDescent="0.25">
      <c r="A35" s="232"/>
      <c r="B35" s="1777"/>
      <c r="C35" s="1712"/>
      <c r="D35" s="1414"/>
      <c r="E35" s="1236"/>
      <c r="F35" s="1208"/>
      <c r="G35" s="1708"/>
      <c r="H35" s="1708"/>
      <c r="I35" s="1708"/>
      <c r="J35" s="1708"/>
      <c r="K35" s="1710"/>
      <c r="L35" s="1712"/>
      <c r="M35" s="1714"/>
      <c r="N35" s="1716"/>
      <c r="O35" s="1686"/>
      <c r="P35" s="1683"/>
      <c r="Q35" s="1686"/>
      <c r="R35" s="1686"/>
      <c r="S35" s="1683"/>
      <c r="T35" s="1686"/>
      <c r="U35" s="1686"/>
      <c r="V35" s="1683"/>
      <c r="W35" s="1688"/>
      <c r="X35" s="1688"/>
      <c r="Y35" s="1704"/>
      <c r="Z35" s="1480"/>
      <c r="AA35" s="1686"/>
      <c r="AB35" s="1683"/>
      <c r="AC35" s="1686"/>
      <c r="AD35" s="1686"/>
      <c r="AE35" s="1683"/>
      <c r="AF35" s="1686"/>
      <c r="AG35" s="1686"/>
      <c r="AH35" s="1684"/>
      <c r="AI35" s="1688"/>
      <c r="AJ35" s="1688"/>
      <c r="AK35" s="1706"/>
      <c r="AL35" s="1692"/>
      <c r="AM35" s="1692"/>
      <c r="AN35" s="1700"/>
      <c r="AO35" s="1686"/>
      <c r="AP35" s="1686"/>
      <c r="AQ35" s="1684"/>
      <c r="AR35" s="1686"/>
      <c r="AS35" s="1686"/>
      <c r="AT35" s="1684"/>
      <c r="AU35" s="1686"/>
      <c r="AV35" s="1686"/>
      <c r="AW35" s="1684"/>
      <c r="AX35" s="1688"/>
      <c r="AY35" s="1688"/>
      <c r="AZ35" s="1690"/>
      <c r="BA35" s="1686"/>
      <c r="BB35" s="1686"/>
      <c r="BC35" s="1684"/>
      <c r="BD35" s="1686"/>
      <c r="BE35" s="1686"/>
      <c r="BF35" s="1684"/>
      <c r="BG35" s="1686"/>
      <c r="BH35" s="1686"/>
      <c r="BI35" s="1684"/>
      <c r="BJ35" s="1688"/>
      <c r="BK35" s="1688"/>
      <c r="BL35" s="1690"/>
      <c r="BM35" s="1692"/>
      <c r="BN35" s="1692"/>
      <c r="BO35" s="1700"/>
      <c r="BP35" s="1896"/>
      <c r="BQ35" s="1896"/>
      <c r="BR35" s="1898"/>
      <c r="BS35" s="1684"/>
      <c r="BT35" s="1683"/>
      <c r="BU35" s="1684"/>
      <c r="BV35" s="1236"/>
      <c r="BW35" s="1414"/>
      <c r="BX35" s="742">
        <v>31</v>
      </c>
      <c r="BY35" s="751" t="s">
        <v>261</v>
      </c>
      <c r="BZ35" s="749">
        <v>0.4</v>
      </c>
      <c r="CA35" s="743">
        <v>0.1</v>
      </c>
      <c r="CB35" s="743">
        <v>0.1</v>
      </c>
      <c r="CC35" s="750" t="s">
        <v>523</v>
      </c>
      <c r="CD35" s="743">
        <v>0.1</v>
      </c>
      <c r="CE35" s="743">
        <v>0.1</v>
      </c>
      <c r="CF35" s="750" t="s">
        <v>523</v>
      </c>
      <c r="CG35" s="743">
        <v>0.1</v>
      </c>
      <c r="CH35" s="743">
        <v>0.1</v>
      </c>
      <c r="CI35" s="750" t="s">
        <v>523</v>
      </c>
      <c r="CJ35" s="743">
        <v>0.1</v>
      </c>
      <c r="CK35" s="743">
        <v>0.1</v>
      </c>
      <c r="CL35" s="750" t="s">
        <v>523</v>
      </c>
      <c r="CM35" s="757"/>
      <c r="CN35" s="757"/>
    </row>
    <row r="36" spans="1:92" ht="90.95" customHeight="1" x14ac:dyDescent="0.25">
      <c r="A36" s="232"/>
      <c r="B36" s="1777"/>
      <c r="C36" s="1712"/>
      <c r="D36" s="1414"/>
      <c r="E36" s="1236"/>
      <c r="F36" s="1208"/>
      <c r="G36" s="1709"/>
      <c r="H36" s="1709"/>
      <c r="I36" s="1709"/>
      <c r="J36" s="1708"/>
      <c r="K36" s="1710"/>
      <c r="L36" s="1712"/>
      <c r="M36" s="1714"/>
      <c r="N36" s="1716"/>
      <c r="O36" s="1686"/>
      <c r="P36" s="1683"/>
      <c r="Q36" s="1686"/>
      <c r="R36" s="1686"/>
      <c r="S36" s="1683"/>
      <c r="T36" s="1686"/>
      <c r="U36" s="1686"/>
      <c r="V36" s="1683"/>
      <c r="W36" s="1688"/>
      <c r="X36" s="1688"/>
      <c r="Y36" s="1704"/>
      <c r="Z36" s="1480"/>
      <c r="AA36" s="1686"/>
      <c r="AB36" s="1683"/>
      <c r="AC36" s="1686"/>
      <c r="AD36" s="1686"/>
      <c r="AE36" s="1683"/>
      <c r="AF36" s="1686"/>
      <c r="AG36" s="1686"/>
      <c r="AH36" s="1684"/>
      <c r="AI36" s="1688"/>
      <c r="AJ36" s="1688"/>
      <c r="AK36" s="1706"/>
      <c r="AL36" s="1692"/>
      <c r="AM36" s="1692"/>
      <c r="AN36" s="1700"/>
      <c r="AO36" s="1686"/>
      <c r="AP36" s="1686"/>
      <c r="AQ36" s="1684"/>
      <c r="AR36" s="1686"/>
      <c r="AS36" s="1686"/>
      <c r="AT36" s="1684"/>
      <c r="AU36" s="1686"/>
      <c r="AV36" s="1686"/>
      <c r="AW36" s="1684"/>
      <c r="AX36" s="1688"/>
      <c r="AY36" s="1688"/>
      <c r="AZ36" s="1690"/>
      <c r="BA36" s="1686"/>
      <c r="BB36" s="1686"/>
      <c r="BC36" s="1684"/>
      <c r="BD36" s="1686"/>
      <c r="BE36" s="1686"/>
      <c r="BF36" s="1684"/>
      <c r="BG36" s="1686"/>
      <c r="BH36" s="1686"/>
      <c r="BI36" s="1684"/>
      <c r="BJ36" s="1688"/>
      <c r="BK36" s="1688"/>
      <c r="BL36" s="1690"/>
      <c r="BM36" s="1692"/>
      <c r="BN36" s="1692"/>
      <c r="BO36" s="1700"/>
      <c r="BP36" s="1896"/>
      <c r="BQ36" s="1896"/>
      <c r="BR36" s="1898"/>
      <c r="BS36" s="1684"/>
      <c r="BT36" s="1683"/>
      <c r="BU36" s="1684"/>
      <c r="BV36" s="1236"/>
      <c r="BW36" s="1414"/>
      <c r="BX36" s="742">
        <v>32</v>
      </c>
      <c r="BY36" s="752" t="s">
        <v>51</v>
      </c>
      <c r="BZ36" s="753">
        <v>0.2</v>
      </c>
      <c r="CA36" s="743">
        <v>0.05</v>
      </c>
      <c r="CB36" s="743">
        <v>0.05</v>
      </c>
      <c r="CC36" s="750" t="s">
        <v>523</v>
      </c>
      <c r="CD36" s="743">
        <v>0.05</v>
      </c>
      <c r="CE36" s="743">
        <v>0.05</v>
      </c>
      <c r="CF36" s="750" t="s">
        <v>523</v>
      </c>
      <c r="CG36" s="743">
        <v>0.05</v>
      </c>
      <c r="CH36" s="743">
        <v>0.05</v>
      </c>
      <c r="CI36" s="750" t="s">
        <v>523</v>
      </c>
      <c r="CJ36" s="743">
        <v>0.05</v>
      </c>
      <c r="CK36" s="743">
        <v>0.05</v>
      </c>
      <c r="CL36" s="750" t="s">
        <v>523</v>
      </c>
      <c r="CM36" s="757"/>
      <c r="CN36" s="757"/>
    </row>
    <row r="37" spans="1:92" ht="27" customHeight="1" x14ac:dyDescent="0.25">
      <c r="A37" s="232"/>
      <c r="B37" s="1777"/>
      <c r="C37" s="1712"/>
      <c r="D37" s="1414"/>
      <c r="E37" s="1393">
        <v>0.02</v>
      </c>
      <c r="F37" s="1693">
        <v>13</v>
      </c>
      <c r="G37" s="1118" t="s">
        <v>442</v>
      </c>
      <c r="H37" s="1695" t="s">
        <v>441</v>
      </c>
      <c r="I37" s="1695" t="s">
        <v>416</v>
      </c>
      <c r="J37" s="1697" t="s">
        <v>29</v>
      </c>
      <c r="K37" s="1695" t="s">
        <v>443</v>
      </c>
      <c r="L37" s="1697">
        <v>2018</v>
      </c>
      <c r="M37" s="1701" t="s">
        <v>683</v>
      </c>
      <c r="N37" s="1626">
        <v>11</v>
      </c>
      <c r="O37" s="1613">
        <v>1589</v>
      </c>
      <c r="P37" s="1623">
        <f>N37/O37</f>
        <v>6.9225928256765263E-3</v>
      </c>
      <c r="Q37" s="1613">
        <v>14</v>
      </c>
      <c r="R37" s="1613">
        <v>1589</v>
      </c>
      <c r="S37" s="1623">
        <f>Q37/R37</f>
        <v>8.8105726872246704E-3</v>
      </c>
      <c r="T37" s="1613">
        <v>22</v>
      </c>
      <c r="U37" s="1613">
        <v>1589</v>
      </c>
      <c r="V37" s="1623">
        <f>T37/U37</f>
        <v>1.3845185651353053E-2</v>
      </c>
      <c r="W37" s="1594">
        <f>N37+Q37+T37</f>
        <v>47</v>
      </c>
      <c r="X37" s="1594">
        <v>1589</v>
      </c>
      <c r="Y37" s="1595">
        <f>W37/X37</f>
        <v>2.9578351164254248E-2</v>
      </c>
      <c r="Z37" s="1613">
        <v>8</v>
      </c>
      <c r="AA37" s="1613">
        <v>1589</v>
      </c>
      <c r="AB37" s="1623">
        <f>Z37/AA37</f>
        <v>5.034612964128383E-3</v>
      </c>
      <c r="AC37" s="1613">
        <v>6</v>
      </c>
      <c r="AD37" s="1613">
        <v>1589</v>
      </c>
      <c r="AE37" s="1623">
        <f>AC37/AD37</f>
        <v>3.775959723096287E-3</v>
      </c>
      <c r="AF37" s="1613">
        <v>0</v>
      </c>
      <c r="AG37" s="1613">
        <v>1589</v>
      </c>
      <c r="AH37" s="1112">
        <v>0</v>
      </c>
      <c r="AI37" s="1594">
        <f>Z37+AC37+AF37</f>
        <v>14</v>
      </c>
      <c r="AJ37" s="1594">
        <v>1589</v>
      </c>
      <c r="AK37" s="1595">
        <f>AI37/AJ37</f>
        <v>8.8105726872246704E-3</v>
      </c>
      <c r="AL37" s="1596">
        <f>AI37+W37</f>
        <v>61</v>
      </c>
      <c r="AM37" s="1596">
        <v>1589</v>
      </c>
      <c r="AN37" s="1597">
        <f>AL37/AM37</f>
        <v>3.8388923851478921E-2</v>
      </c>
      <c r="AO37" s="1613">
        <v>3</v>
      </c>
      <c r="AP37" s="1613">
        <v>1589</v>
      </c>
      <c r="AQ37" s="1623">
        <f>AO37/AP37</f>
        <v>1.8879798615481435E-3</v>
      </c>
      <c r="AR37" s="1613">
        <v>24</v>
      </c>
      <c r="AS37" s="1613">
        <v>1589</v>
      </c>
      <c r="AT37" s="1623">
        <f>AR37/AS37</f>
        <v>1.5103838892385148E-2</v>
      </c>
      <c r="AU37" s="1613">
        <v>32</v>
      </c>
      <c r="AV37" s="1613">
        <v>1589</v>
      </c>
      <c r="AW37" s="1623">
        <f>AU37/AV37</f>
        <v>2.0138451856513532E-2</v>
      </c>
      <c r="AX37" s="1613">
        <f>AU37+AR37+AO37</f>
        <v>59</v>
      </c>
      <c r="AY37" s="1613">
        <v>1589</v>
      </c>
      <c r="AZ37" s="1623">
        <f>AX37/AY37</f>
        <v>3.7130270610446825E-2</v>
      </c>
      <c r="BA37" s="1613">
        <v>13</v>
      </c>
      <c r="BB37" s="1613">
        <v>1589</v>
      </c>
      <c r="BC37" s="1623">
        <f>BA37/BB37</f>
        <v>8.1812460667086209E-3</v>
      </c>
      <c r="BD37" s="1613">
        <v>4</v>
      </c>
      <c r="BE37" s="1613">
        <v>1589</v>
      </c>
      <c r="BF37" s="1623">
        <f>BD37/BE37</f>
        <v>2.5173064820641915E-3</v>
      </c>
      <c r="BG37" s="1613">
        <v>9</v>
      </c>
      <c r="BH37" s="1613">
        <v>1589</v>
      </c>
      <c r="BI37" s="1623">
        <f>BG37/BH37</f>
        <v>5.6639395846444307E-3</v>
      </c>
      <c r="BJ37" s="1594">
        <f>BA37+BD37+BG37</f>
        <v>26</v>
      </c>
      <c r="BK37" s="1594">
        <v>1589</v>
      </c>
      <c r="BL37" s="1595">
        <f>BJ37/BK37</f>
        <v>1.6362492133417242E-2</v>
      </c>
      <c r="BM37" s="1596">
        <f>BJ37+AX37</f>
        <v>85</v>
      </c>
      <c r="BN37" s="1596">
        <v>1589</v>
      </c>
      <c r="BO37" s="1597">
        <f>BM37/BN37</f>
        <v>5.3492762743864067E-2</v>
      </c>
      <c r="BP37" s="1899">
        <f>BM37+AL37</f>
        <v>146</v>
      </c>
      <c r="BQ37" s="1899">
        <v>1589</v>
      </c>
      <c r="BR37" s="1901">
        <f>BP37/BQ37</f>
        <v>9.1881686595342987E-2</v>
      </c>
      <c r="BS37" s="1623">
        <v>3.0599999999999999E-2</v>
      </c>
      <c r="BT37" s="1623">
        <f>BR37</f>
        <v>9.1881686595342987E-2</v>
      </c>
      <c r="BU37" s="1623">
        <v>1</v>
      </c>
      <c r="BV37" s="1393">
        <f>BU37*E37</f>
        <v>0.02</v>
      </c>
      <c r="BW37" s="1414"/>
      <c r="BX37" s="742">
        <v>33</v>
      </c>
      <c r="BY37" s="748" t="s">
        <v>268</v>
      </c>
      <c r="BZ37" s="743">
        <v>0.5</v>
      </c>
      <c r="CA37" s="758">
        <v>0.125</v>
      </c>
      <c r="CB37" s="758">
        <v>0.125</v>
      </c>
      <c r="CC37" s="759" t="s">
        <v>518</v>
      </c>
      <c r="CD37" s="758">
        <v>0.125</v>
      </c>
      <c r="CE37" s="758">
        <v>0.125</v>
      </c>
      <c r="CF37" s="759" t="s">
        <v>518</v>
      </c>
      <c r="CG37" s="758">
        <v>0.125</v>
      </c>
      <c r="CH37" s="758">
        <v>0.125</v>
      </c>
      <c r="CI37" s="759" t="s">
        <v>518</v>
      </c>
      <c r="CJ37" s="758">
        <v>0.125</v>
      </c>
      <c r="CK37" s="758">
        <v>0.125</v>
      </c>
      <c r="CL37" s="759" t="s">
        <v>518</v>
      </c>
      <c r="CM37" s="757"/>
      <c r="CN37" s="757"/>
    </row>
    <row r="38" spans="1:92" ht="41.1" customHeight="1" thickBot="1" x14ac:dyDescent="0.3">
      <c r="A38" s="232"/>
      <c r="B38" s="1778"/>
      <c r="C38" s="1780"/>
      <c r="D38" s="1415"/>
      <c r="E38" s="1395"/>
      <c r="F38" s="1694"/>
      <c r="G38" s="1470"/>
      <c r="H38" s="1696"/>
      <c r="I38" s="1696"/>
      <c r="J38" s="1698"/>
      <c r="K38" s="1698"/>
      <c r="L38" s="1698"/>
      <c r="M38" s="1702"/>
      <c r="N38" s="1703"/>
      <c r="O38" s="1681"/>
      <c r="P38" s="1677"/>
      <c r="Q38" s="1681"/>
      <c r="R38" s="1681"/>
      <c r="S38" s="1677"/>
      <c r="T38" s="1681"/>
      <c r="U38" s="1681"/>
      <c r="V38" s="1677"/>
      <c r="W38" s="1678"/>
      <c r="X38" s="1678"/>
      <c r="Y38" s="1679"/>
      <c r="Z38" s="1681"/>
      <c r="AA38" s="1681"/>
      <c r="AB38" s="1677"/>
      <c r="AC38" s="1681"/>
      <c r="AD38" s="1681"/>
      <c r="AE38" s="1677"/>
      <c r="AF38" s="1681"/>
      <c r="AG38" s="1681"/>
      <c r="AH38" s="1682"/>
      <c r="AI38" s="1678"/>
      <c r="AJ38" s="1678"/>
      <c r="AK38" s="1679"/>
      <c r="AL38" s="1680"/>
      <c r="AM38" s="1680"/>
      <c r="AN38" s="1676"/>
      <c r="AO38" s="1681"/>
      <c r="AP38" s="1681"/>
      <c r="AQ38" s="1677"/>
      <c r="AR38" s="1681"/>
      <c r="AS38" s="1681"/>
      <c r="AT38" s="1677"/>
      <c r="AU38" s="1681"/>
      <c r="AV38" s="1681"/>
      <c r="AW38" s="1677"/>
      <c r="AX38" s="1681"/>
      <c r="AY38" s="1681"/>
      <c r="AZ38" s="1677"/>
      <c r="BA38" s="1681"/>
      <c r="BB38" s="1681"/>
      <c r="BC38" s="1677"/>
      <c r="BD38" s="1681"/>
      <c r="BE38" s="1681"/>
      <c r="BF38" s="1677"/>
      <c r="BG38" s="1681"/>
      <c r="BH38" s="1681"/>
      <c r="BI38" s="1677"/>
      <c r="BJ38" s="1678"/>
      <c r="BK38" s="1678"/>
      <c r="BL38" s="1679"/>
      <c r="BM38" s="1680"/>
      <c r="BN38" s="1680"/>
      <c r="BO38" s="1676"/>
      <c r="BP38" s="1900"/>
      <c r="BQ38" s="1900"/>
      <c r="BR38" s="1902"/>
      <c r="BS38" s="1677"/>
      <c r="BT38" s="1677"/>
      <c r="BU38" s="1677"/>
      <c r="BV38" s="1395"/>
      <c r="BW38" s="1414"/>
      <c r="BX38" s="771">
        <v>34</v>
      </c>
      <c r="BY38" s="772" t="s">
        <v>269</v>
      </c>
      <c r="BZ38" s="745">
        <v>0.5</v>
      </c>
      <c r="CA38" s="746">
        <v>0.125</v>
      </c>
      <c r="CB38" s="746">
        <v>0.125</v>
      </c>
      <c r="CC38" s="747" t="s">
        <v>520</v>
      </c>
      <c r="CD38" s="746">
        <v>0.125</v>
      </c>
      <c r="CE38" s="746">
        <v>0.125</v>
      </c>
      <c r="CF38" s="747" t="s">
        <v>520</v>
      </c>
      <c r="CG38" s="746">
        <v>0.125</v>
      </c>
      <c r="CH38" s="746">
        <v>0.125</v>
      </c>
      <c r="CI38" s="747" t="s">
        <v>520</v>
      </c>
      <c r="CJ38" s="746">
        <v>0.125</v>
      </c>
      <c r="CK38" s="746">
        <v>0.125</v>
      </c>
      <c r="CL38" s="747" t="s">
        <v>520</v>
      </c>
      <c r="CM38" s="773"/>
      <c r="CN38" s="773"/>
    </row>
    <row r="39" spans="1:92" ht="84.75" thickBot="1" x14ac:dyDescent="0.3">
      <c r="A39" s="234"/>
      <c r="B39" s="235" t="s">
        <v>66</v>
      </c>
      <c r="C39" s="75" t="s">
        <v>26</v>
      </c>
      <c r="D39" s="594">
        <v>0.05</v>
      </c>
      <c r="E39" s="597">
        <v>0.05</v>
      </c>
      <c r="F39" s="76">
        <v>14</v>
      </c>
      <c r="G39" s="82" t="s">
        <v>428</v>
      </c>
      <c r="H39" s="82" t="s">
        <v>65</v>
      </c>
      <c r="I39" s="82" t="s">
        <v>429</v>
      </c>
      <c r="J39" s="77" t="s">
        <v>29</v>
      </c>
      <c r="K39" s="78">
        <v>1</v>
      </c>
      <c r="L39" s="77">
        <v>2018</v>
      </c>
      <c r="M39" s="236">
        <v>1</v>
      </c>
      <c r="N39" s="246">
        <v>3</v>
      </c>
      <c r="O39" s="247">
        <v>3</v>
      </c>
      <c r="P39" s="74">
        <f>N39%</f>
        <v>0.03</v>
      </c>
      <c r="Q39" s="247">
        <v>1</v>
      </c>
      <c r="R39" s="247">
        <v>1</v>
      </c>
      <c r="S39" s="74">
        <f>Q39/R39</f>
        <v>1</v>
      </c>
      <c r="T39" s="247">
        <v>2</v>
      </c>
      <c r="U39" s="247">
        <v>2</v>
      </c>
      <c r="V39" s="74">
        <f>T39/U39</f>
        <v>1</v>
      </c>
      <c r="W39" s="604">
        <f>N39+Q39+T39</f>
        <v>6</v>
      </c>
      <c r="X39" s="604">
        <f>O39+R39+U39</f>
        <v>6</v>
      </c>
      <c r="Y39" s="322">
        <f>W39/X39</f>
        <v>1</v>
      </c>
      <c r="Z39" s="247">
        <v>3</v>
      </c>
      <c r="AA39" s="247">
        <v>3</v>
      </c>
      <c r="AB39" s="74">
        <f>Z39/AA39</f>
        <v>1</v>
      </c>
      <c r="AC39" s="247">
        <v>2</v>
      </c>
      <c r="AD39" s="247">
        <v>2</v>
      </c>
      <c r="AE39" s="74">
        <f>AC39/AD39</f>
        <v>1</v>
      </c>
      <c r="AF39" s="247">
        <v>1</v>
      </c>
      <c r="AG39" s="247">
        <v>1</v>
      </c>
      <c r="AH39" s="74">
        <f>AF39/AG39</f>
        <v>1</v>
      </c>
      <c r="AI39" s="604">
        <f>Z39+AC39+AF39</f>
        <v>6</v>
      </c>
      <c r="AJ39" s="604">
        <f>AA39+AD39+AG39</f>
        <v>6</v>
      </c>
      <c r="AK39" s="322">
        <f>AI39/AJ39</f>
        <v>1</v>
      </c>
      <c r="AL39" s="609">
        <f>AI39+W39</f>
        <v>12</v>
      </c>
      <c r="AM39" s="609">
        <f>AJ39+X39</f>
        <v>12</v>
      </c>
      <c r="AN39" s="78">
        <f>AL39/AM39</f>
        <v>1</v>
      </c>
      <c r="AO39" s="247">
        <v>7</v>
      </c>
      <c r="AP39" s="247">
        <v>7</v>
      </c>
      <c r="AQ39" s="74">
        <f>AO39/AP39</f>
        <v>1</v>
      </c>
      <c r="AR39" s="247">
        <v>3</v>
      </c>
      <c r="AS39" s="247">
        <v>3</v>
      </c>
      <c r="AT39" s="74">
        <f>AR39/AS39</f>
        <v>1</v>
      </c>
      <c r="AU39" s="247">
        <v>1</v>
      </c>
      <c r="AV39" s="247">
        <v>1</v>
      </c>
      <c r="AW39" s="74">
        <f>AU39/AV39</f>
        <v>1</v>
      </c>
      <c r="AX39" s="604">
        <f>AO39+AR39+AU39</f>
        <v>11</v>
      </c>
      <c r="AY39" s="604">
        <f>AP39+AS39+AV39</f>
        <v>11</v>
      </c>
      <c r="AZ39" s="322">
        <f>AX39/AY39</f>
        <v>1</v>
      </c>
      <c r="BA39" s="247">
        <v>0</v>
      </c>
      <c r="BB39" s="247">
        <v>0</v>
      </c>
      <c r="BC39" s="74">
        <v>0</v>
      </c>
      <c r="BD39" s="247">
        <v>2</v>
      </c>
      <c r="BE39" s="247">
        <v>2</v>
      </c>
      <c r="BF39" s="74">
        <f>BD39/BE39</f>
        <v>1</v>
      </c>
      <c r="BG39" s="247">
        <v>0</v>
      </c>
      <c r="BH39" s="247">
        <v>0</v>
      </c>
      <c r="BI39" s="74">
        <v>0</v>
      </c>
      <c r="BJ39" s="604">
        <v>2</v>
      </c>
      <c r="BK39" s="604">
        <v>2</v>
      </c>
      <c r="BL39" s="322">
        <f>BJ39/BK39</f>
        <v>1</v>
      </c>
      <c r="BM39" s="609">
        <f>BJ39+AX39</f>
        <v>13</v>
      </c>
      <c r="BN39" s="609">
        <f>BK39+AY39</f>
        <v>13</v>
      </c>
      <c r="BO39" s="78">
        <f>BM39/BN39</f>
        <v>1</v>
      </c>
      <c r="BP39" s="774">
        <f>BM39+AL39</f>
        <v>25</v>
      </c>
      <c r="BQ39" s="774">
        <f>BN39+AM39</f>
        <v>25</v>
      </c>
      <c r="BR39" s="775">
        <f>BP39/BQ39</f>
        <v>1</v>
      </c>
      <c r="BS39" s="74">
        <v>1</v>
      </c>
      <c r="BT39" s="74">
        <v>1</v>
      </c>
      <c r="BU39" s="74">
        <v>1</v>
      </c>
      <c r="BV39" s="597">
        <f>BU39*E39</f>
        <v>0.05</v>
      </c>
      <c r="BW39" s="594">
        <f>SUM(BV39)</f>
        <v>0.05</v>
      </c>
      <c r="BX39" s="609">
        <v>35</v>
      </c>
      <c r="BY39" s="79" t="s">
        <v>208</v>
      </c>
      <c r="BZ39" s="80">
        <v>1</v>
      </c>
      <c r="CA39" s="80">
        <v>0.25</v>
      </c>
      <c r="CB39" s="80">
        <v>0.25</v>
      </c>
      <c r="CC39" s="378" t="s">
        <v>504</v>
      </c>
      <c r="CD39" s="80">
        <v>0.25</v>
      </c>
      <c r="CE39" s="80">
        <v>0.25</v>
      </c>
      <c r="CF39" s="378" t="s">
        <v>504</v>
      </c>
      <c r="CG39" s="80">
        <v>0.25</v>
      </c>
      <c r="CH39" s="80">
        <v>0.25</v>
      </c>
      <c r="CI39" s="378" t="s">
        <v>504</v>
      </c>
      <c r="CJ39" s="80">
        <v>0.25</v>
      </c>
      <c r="CK39" s="80">
        <v>0.25</v>
      </c>
      <c r="CL39" s="378" t="s">
        <v>504</v>
      </c>
      <c r="CM39" s="75" t="s">
        <v>55</v>
      </c>
      <c r="CN39" s="81" t="s">
        <v>45</v>
      </c>
    </row>
    <row r="40" spans="1:92" ht="51.95" customHeight="1" x14ac:dyDescent="0.25">
      <c r="A40" s="232"/>
      <c r="B40" s="1511" t="s">
        <v>69</v>
      </c>
      <c r="C40" s="1522"/>
      <c r="D40" s="1371">
        <v>0.1</v>
      </c>
      <c r="E40" s="598">
        <v>0.02</v>
      </c>
      <c r="F40" s="86">
        <v>15</v>
      </c>
      <c r="G40" s="588" t="s">
        <v>440</v>
      </c>
      <c r="H40" s="588" t="s">
        <v>545</v>
      </c>
      <c r="I40" s="588" t="s">
        <v>209</v>
      </c>
      <c r="J40" s="588" t="s">
        <v>29</v>
      </c>
      <c r="K40" s="591">
        <v>1</v>
      </c>
      <c r="L40" s="588">
        <v>2018</v>
      </c>
      <c r="M40" s="256">
        <v>1</v>
      </c>
      <c r="N40" s="248">
        <v>62</v>
      </c>
      <c r="O40" s="249">
        <v>62</v>
      </c>
      <c r="P40" s="250">
        <f>N40/O40</f>
        <v>1</v>
      </c>
      <c r="Q40" s="249">
        <v>87</v>
      </c>
      <c r="R40" s="249">
        <v>87</v>
      </c>
      <c r="S40" s="250">
        <f>Q40/R40</f>
        <v>1</v>
      </c>
      <c r="T40" s="249">
        <v>64</v>
      </c>
      <c r="U40" s="249">
        <v>64</v>
      </c>
      <c r="V40" s="250">
        <f>T40/U40</f>
        <v>1</v>
      </c>
      <c r="W40" s="731">
        <f>N40+Q40+T40</f>
        <v>213</v>
      </c>
      <c r="X40" s="731">
        <f>O40+R40+U40</f>
        <v>213</v>
      </c>
      <c r="Y40" s="605">
        <f>W40/X40</f>
        <v>1</v>
      </c>
      <c r="Z40" s="249">
        <v>47</v>
      </c>
      <c r="AA40" s="249">
        <v>47</v>
      </c>
      <c r="AB40" s="250">
        <f>Z40/AA40</f>
        <v>1</v>
      </c>
      <c r="AC40" s="249">
        <v>35</v>
      </c>
      <c r="AD40" s="249">
        <v>35</v>
      </c>
      <c r="AE40" s="250">
        <f>AC40/AD40</f>
        <v>1</v>
      </c>
      <c r="AF40" s="249">
        <v>1</v>
      </c>
      <c r="AG40" s="249">
        <v>1</v>
      </c>
      <c r="AH40" s="250">
        <f>AF40/AG40</f>
        <v>1</v>
      </c>
      <c r="AI40" s="731">
        <f>Z40+AC40+AF40</f>
        <v>83</v>
      </c>
      <c r="AJ40" s="731">
        <f>AA40+AD40+AG40</f>
        <v>83</v>
      </c>
      <c r="AK40" s="605">
        <f>AI40/AJ40</f>
        <v>1</v>
      </c>
      <c r="AL40" s="610">
        <f>W40+AI40</f>
        <v>296</v>
      </c>
      <c r="AM40" s="610">
        <f>X40+AJ40</f>
        <v>296</v>
      </c>
      <c r="AN40" s="611">
        <f>AL40/AM40</f>
        <v>1</v>
      </c>
      <c r="AO40" s="249">
        <v>0</v>
      </c>
      <c r="AP40" s="249">
        <v>0</v>
      </c>
      <c r="AQ40" s="250">
        <v>0</v>
      </c>
      <c r="AR40" s="249">
        <v>5</v>
      </c>
      <c r="AS40" s="249">
        <v>5</v>
      </c>
      <c r="AT40" s="250">
        <f>AR40/AS40</f>
        <v>1</v>
      </c>
      <c r="AU40" s="249">
        <v>25</v>
      </c>
      <c r="AV40" s="249">
        <v>25</v>
      </c>
      <c r="AW40" s="250">
        <f>AU40/AV40</f>
        <v>1</v>
      </c>
      <c r="AX40" s="731">
        <f>AO40+AR40+AU40</f>
        <v>30</v>
      </c>
      <c r="AY40" s="731">
        <f>AP40+AS40+AV40</f>
        <v>30</v>
      </c>
      <c r="AZ40" s="605">
        <f>AX40/AY40</f>
        <v>1</v>
      </c>
      <c r="BA40" s="249">
        <f>9+14+32</f>
        <v>55</v>
      </c>
      <c r="BB40" s="249">
        <f>9+14+32</f>
        <v>55</v>
      </c>
      <c r="BC40" s="250">
        <f>BA40/BB40</f>
        <v>1</v>
      </c>
      <c r="BD40" s="249">
        <f>17+62</f>
        <v>79</v>
      </c>
      <c r="BE40" s="249">
        <f>17+62</f>
        <v>79</v>
      </c>
      <c r="BF40" s="250">
        <f>BD40/BE40</f>
        <v>1</v>
      </c>
      <c r="BG40" s="249">
        <f>12+6+44</f>
        <v>62</v>
      </c>
      <c r="BH40" s="249">
        <v>62</v>
      </c>
      <c r="BI40" s="250">
        <f>BG40/BH40</f>
        <v>1</v>
      </c>
      <c r="BJ40" s="731">
        <f>BA40+BD40+BG40</f>
        <v>196</v>
      </c>
      <c r="BK40" s="731">
        <f>BB40+BE40+BH40</f>
        <v>196</v>
      </c>
      <c r="BL40" s="605">
        <f>BJ40/BK40</f>
        <v>1</v>
      </c>
      <c r="BM40" s="610">
        <f>BJ40+AX40</f>
        <v>226</v>
      </c>
      <c r="BN40" s="610">
        <f>BK40+AY40</f>
        <v>226</v>
      </c>
      <c r="BO40" s="611">
        <f>BM40/BN40</f>
        <v>1</v>
      </c>
      <c r="BP40" s="729">
        <f>BM40+AL40</f>
        <v>522</v>
      </c>
      <c r="BQ40" s="729">
        <f>BN40+AM40</f>
        <v>522</v>
      </c>
      <c r="BR40" s="382">
        <f>BP40/BQ40</f>
        <v>1</v>
      </c>
      <c r="BS40" s="250">
        <v>1</v>
      </c>
      <c r="BT40" s="250">
        <v>1</v>
      </c>
      <c r="BU40" s="250">
        <v>1</v>
      </c>
      <c r="BV40" s="598">
        <f>BU40*E40</f>
        <v>0.02</v>
      </c>
      <c r="BW40" s="1371">
        <f>SUM(BV40:BV45)</f>
        <v>0.1</v>
      </c>
      <c r="BX40" s="89">
        <v>36</v>
      </c>
      <c r="BY40" s="88" t="s">
        <v>71</v>
      </c>
      <c r="BZ40" s="90">
        <v>1</v>
      </c>
      <c r="CA40" s="90">
        <v>0.25</v>
      </c>
      <c r="CB40" s="90">
        <v>0.25</v>
      </c>
      <c r="CC40" s="382" t="s">
        <v>505</v>
      </c>
      <c r="CD40" s="90">
        <v>0.25</v>
      </c>
      <c r="CE40" s="90">
        <v>0.25</v>
      </c>
      <c r="CF40" s="382" t="s">
        <v>505</v>
      </c>
      <c r="CG40" s="90">
        <v>0.25</v>
      </c>
      <c r="CH40" s="90">
        <v>0.25</v>
      </c>
      <c r="CI40" s="382" t="s">
        <v>505</v>
      </c>
      <c r="CJ40" s="90">
        <v>0.25</v>
      </c>
      <c r="CK40" s="90">
        <v>0.25</v>
      </c>
      <c r="CL40" s="382" t="s">
        <v>505</v>
      </c>
      <c r="CM40" s="316" t="s">
        <v>472</v>
      </c>
      <c r="CN40" s="317" t="s">
        <v>473</v>
      </c>
    </row>
    <row r="41" spans="1:92" ht="24" x14ac:dyDescent="0.25">
      <c r="A41" s="232"/>
      <c r="B41" s="1512"/>
      <c r="C41" s="1140"/>
      <c r="D41" s="1372"/>
      <c r="E41" s="1258">
        <v>0.04</v>
      </c>
      <c r="F41" s="1141">
        <v>16</v>
      </c>
      <c r="G41" s="1196" t="s">
        <v>474</v>
      </c>
      <c r="H41" s="1197" t="s">
        <v>270</v>
      </c>
      <c r="I41" s="1197" t="s">
        <v>271</v>
      </c>
      <c r="J41" s="1195" t="s">
        <v>272</v>
      </c>
      <c r="K41" s="1195">
        <v>4</v>
      </c>
      <c r="L41" s="1195">
        <v>2018</v>
      </c>
      <c r="M41" s="1674">
        <v>4</v>
      </c>
      <c r="N41" s="1675"/>
      <c r="O41" s="999"/>
      <c r="P41" s="999"/>
      <c r="Q41" s="999"/>
      <c r="R41" s="999"/>
      <c r="S41" s="999"/>
      <c r="T41" s="999"/>
      <c r="U41" s="999"/>
      <c r="V41" s="999"/>
      <c r="W41" s="1672"/>
      <c r="X41" s="1672"/>
      <c r="Y41" s="1672">
        <v>5</v>
      </c>
      <c r="Z41" s="999"/>
      <c r="AA41" s="999"/>
      <c r="AB41" s="999"/>
      <c r="AC41" s="999"/>
      <c r="AD41" s="999"/>
      <c r="AE41" s="999"/>
      <c r="AF41" s="999"/>
      <c r="AG41" s="999"/>
      <c r="AH41" s="999"/>
      <c r="AI41" s="1672"/>
      <c r="AJ41" s="1672"/>
      <c r="AK41" s="1672">
        <v>4</v>
      </c>
      <c r="AL41" s="1673"/>
      <c r="AM41" s="1673"/>
      <c r="AN41" s="1673">
        <v>4</v>
      </c>
      <c r="AO41" s="999"/>
      <c r="AP41" s="999"/>
      <c r="AQ41" s="999"/>
      <c r="AR41" s="999"/>
      <c r="AS41" s="999"/>
      <c r="AT41" s="999"/>
      <c r="AU41" s="999"/>
      <c r="AV41" s="999"/>
      <c r="AW41" s="999"/>
      <c r="AX41" s="1672"/>
      <c r="AY41" s="1672"/>
      <c r="AZ41" s="1672">
        <v>4</v>
      </c>
      <c r="BA41" s="999"/>
      <c r="BB41" s="999"/>
      <c r="BC41" s="999"/>
      <c r="BD41" s="999"/>
      <c r="BE41" s="999"/>
      <c r="BF41" s="999"/>
      <c r="BG41" s="999"/>
      <c r="BH41" s="999"/>
      <c r="BI41" s="999"/>
      <c r="BJ41" s="1672"/>
      <c r="BK41" s="1672"/>
      <c r="BL41" s="1672">
        <v>4</v>
      </c>
      <c r="BM41" s="1673"/>
      <c r="BN41" s="1673"/>
      <c r="BO41" s="1673">
        <v>4</v>
      </c>
      <c r="BP41" s="1195"/>
      <c r="BQ41" s="1195"/>
      <c r="BR41" s="1903">
        <v>4</v>
      </c>
      <c r="BS41" s="999">
        <v>4</v>
      </c>
      <c r="BT41" s="999">
        <v>4</v>
      </c>
      <c r="BU41" s="1000">
        <v>1</v>
      </c>
      <c r="BV41" s="1258">
        <f>BU41*E41</f>
        <v>0.04</v>
      </c>
      <c r="BW41" s="1372"/>
      <c r="BX41" s="91">
        <v>37</v>
      </c>
      <c r="BY41" s="92" t="s">
        <v>273</v>
      </c>
      <c r="BZ41" s="150">
        <v>0.3</v>
      </c>
      <c r="CA41" s="93">
        <v>7.4999999999999997E-2</v>
      </c>
      <c r="CB41" s="93">
        <v>7.4999999999999997E-2</v>
      </c>
      <c r="CC41" s="807" t="s">
        <v>722</v>
      </c>
      <c r="CD41" s="93">
        <v>7.4999999999999997E-2</v>
      </c>
      <c r="CE41" s="93">
        <v>7.4999999999999997E-2</v>
      </c>
      <c r="CF41" s="807" t="s">
        <v>722</v>
      </c>
      <c r="CG41" s="93">
        <v>7.4999999999999997E-2</v>
      </c>
      <c r="CH41" s="93">
        <v>7.4999999999999997E-2</v>
      </c>
      <c r="CI41" s="807" t="s">
        <v>722</v>
      </c>
      <c r="CJ41" s="93">
        <v>7.4999999999999997E-2</v>
      </c>
      <c r="CK41" s="93">
        <v>7.4999999999999997E-2</v>
      </c>
      <c r="CL41" s="807" t="s">
        <v>722</v>
      </c>
      <c r="CM41" s="316" t="s">
        <v>472</v>
      </c>
      <c r="CN41" s="317" t="s">
        <v>473</v>
      </c>
    </row>
    <row r="42" spans="1:92" ht="24" x14ac:dyDescent="0.25">
      <c r="A42" s="232"/>
      <c r="B42" s="1512"/>
      <c r="C42" s="1140"/>
      <c r="D42" s="1372"/>
      <c r="E42" s="1258"/>
      <c r="F42" s="1141"/>
      <c r="G42" s="1196"/>
      <c r="H42" s="1197"/>
      <c r="I42" s="1197"/>
      <c r="J42" s="1195"/>
      <c r="K42" s="1195"/>
      <c r="L42" s="1195"/>
      <c r="M42" s="1674"/>
      <c r="N42" s="1675"/>
      <c r="O42" s="999"/>
      <c r="P42" s="999"/>
      <c r="Q42" s="999"/>
      <c r="R42" s="999"/>
      <c r="S42" s="999"/>
      <c r="T42" s="999"/>
      <c r="U42" s="999"/>
      <c r="V42" s="999"/>
      <c r="W42" s="1672"/>
      <c r="X42" s="1672"/>
      <c r="Y42" s="1672"/>
      <c r="Z42" s="999"/>
      <c r="AA42" s="999"/>
      <c r="AB42" s="999"/>
      <c r="AC42" s="999"/>
      <c r="AD42" s="999"/>
      <c r="AE42" s="999"/>
      <c r="AF42" s="999"/>
      <c r="AG42" s="999"/>
      <c r="AH42" s="999"/>
      <c r="AI42" s="1672"/>
      <c r="AJ42" s="1672"/>
      <c r="AK42" s="1672"/>
      <c r="AL42" s="1673"/>
      <c r="AM42" s="1673"/>
      <c r="AN42" s="1673"/>
      <c r="AO42" s="999"/>
      <c r="AP42" s="999"/>
      <c r="AQ42" s="999"/>
      <c r="AR42" s="999"/>
      <c r="AS42" s="999"/>
      <c r="AT42" s="999"/>
      <c r="AU42" s="999"/>
      <c r="AV42" s="999"/>
      <c r="AW42" s="999"/>
      <c r="AX42" s="1672"/>
      <c r="AY42" s="1672"/>
      <c r="AZ42" s="1672"/>
      <c r="BA42" s="999"/>
      <c r="BB42" s="999"/>
      <c r="BC42" s="999"/>
      <c r="BD42" s="999"/>
      <c r="BE42" s="999"/>
      <c r="BF42" s="999"/>
      <c r="BG42" s="999"/>
      <c r="BH42" s="999"/>
      <c r="BI42" s="999"/>
      <c r="BJ42" s="1672"/>
      <c r="BK42" s="1672"/>
      <c r="BL42" s="1672"/>
      <c r="BM42" s="1673"/>
      <c r="BN42" s="1673"/>
      <c r="BO42" s="1673"/>
      <c r="BP42" s="1195"/>
      <c r="BQ42" s="1195"/>
      <c r="BR42" s="1903"/>
      <c r="BS42" s="999"/>
      <c r="BT42" s="999"/>
      <c r="BU42" s="999"/>
      <c r="BV42" s="1258"/>
      <c r="BW42" s="1372"/>
      <c r="BX42" s="91">
        <v>38</v>
      </c>
      <c r="BY42" s="92" t="s">
        <v>274</v>
      </c>
      <c r="BZ42" s="150">
        <v>0.3</v>
      </c>
      <c r="CA42" s="94">
        <v>7.4999999999999997E-2</v>
      </c>
      <c r="CB42" s="94">
        <v>7.4999999999999997E-2</v>
      </c>
      <c r="CC42" s="807" t="s">
        <v>722</v>
      </c>
      <c r="CD42" s="94">
        <v>7.4999999999999997E-2</v>
      </c>
      <c r="CE42" s="94">
        <v>7.4999999999999997E-2</v>
      </c>
      <c r="CF42" s="807" t="s">
        <v>722</v>
      </c>
      <c r="CG42" s="94">
        <v>7.4999999999999997E-2</v>
      </c>
      <c r="CH42" s="94">
        <v>7.4999999999999997E-2</v>
      </c>
      <c r="CI42" s="807" t="s">
        <v>722</v>
      </c>
      <c r="CJ42" s="94">
        <v>7.4999999999999997E-2</v>
      </c>
      <c r="CK42" s="94">
        <v>7.4999999999999997E-2</v>
      </c>
      <c r="CL42" s="807" t="s">
        <v>722</v>
      </c>
      <c r="CM42" s="316" t="s">
        <v>472</v>
      </c>
      <c r="CN42" s="317" t="s">
        <v>473</v>
      </c>
    </row>
    <row r="43" spans="1:92" ht="24" x14ac:dyDescent="0.25">
      <c r="A43" s="232"/>
      <c r="B43" s="1512"/>
      <c r="C43" s="1140"/>
      <c r="D43" s="1372"/>
      <c r="E43" s="1258"/>
      <c r="F43" s="1141"/>
      <c r="G43" s="1196"/>
      <c r="H43" s="1197"/>
      <c r="I43" s="1197"/>
      <c r="J43" s="1195"/>
      <c r="K43" s="1195"/>
      <c r="L43" s="1195"/>
      <c r="M43" s="1674"/>
      <c r="N43" s="1675"/>
      <c r="O43" s="999"/>
      <c r="P43" s="999"/>
      <c r="Q43" s="999"/>
      <c r="R43" s="999"/>
      <c r="S43" s="999"/>
      <c r="T43" s="999"/>
      <c r="U43" s="999"/>
      <c r="V43" s="999"/>
      <c r="W43" s="1672"/>
      <c r="X43" s="1672"/>
      <c r="Y43" s="1672"/>
      <c r="Z43" s="999"/>
      <c r="AA43" s="999"/>
      <c r="AB43" s="999"/>
      <c r="AC43" s="999"/>
      <c r="AD43" s="999"/>
      <c r="AE43" s="999"/>
      <c r="AF43" s="999"/>
      <c r="AG43" s="999"/>
      <c r="AH43" s="999"/>
      <c r="AI43" s="1672"/>
      <c r="AJ43" s="1672"/>
      <c r="AK43" s="1672"/>
      <c r="AL43" s="1673"/>
      <c r="AM43" s="1673"/>
      <c r="AN43" s="1673"/>
      <c r="AO43" s="999"/>
      <c r="AP43" s="999"/>
      <c r="AQ43" s="999"/>
      <c r="AR43" s="999"/>
      <c r="AS43" s="999"/>
      <c r="AT43" s="999"/>
      <c r="AU43" s="999"/>
      <c r="AV43" s="999"/>
      <c r="AW43" s="999"/>
      <c r="AX43" s="1672"/>
      <c r="AY43" s="1672"/>
      <c r="AZ43" s="1672"/>
      <c r="BA43" s="999"/>
      <c r="BB43" s="999"/>
      <c r="BC43" s="999"/>
      <c r="BD43" s="999"/>
      <c r="BE43" s="999"/>
      <c r="BF43" s="999"/>
      <c r="BG43" s="999"/>
      <c r="BH43" s="999"/>
      <c r="BI43" s="999"/>
      <c r="BJ43" s="1672"/>
      <c r="BK43" s="1672"/>
      <c r="BL43" s="1672"/>
      <c r="BM43" s="1673"/>
      <c r="BN43" s="1673"/>
      <c r="BO43" s="1673"/>
      <c r="BP43" s="1195"/>
      <c r="BQ43" s="1195"/>
      <c r="BR43" s="1903"/>
      <c r="BS43" s="999"/>
      <c r="BT43" s="999"/>
      <c r="BU43" s="999"/>
      <c r="BV43" s="1258"/>
      <c r="BW43" s="1372"/>
      <c r="BX43" s="91">
        <v>39</v>
      </c>
      <c r="BY43" s="96" t="s">
        <v>275</v>
      </c>
      <c r="BZ43" s="150">
        <v>0.4</v>
      </c>
      <c r="CA43" s="97">
        <v>0.1</v>
      </c>
      <c r="CB43" s="97">
        <v>0.1</v>
      </c>
      <c r="CC43" s="383" t="s">
        <v>506</v>
      </c>
      <c r="CD43" s="97">
        <v>0.1</v>
      </c>
      <c r="CE43" s="97">
        <v>0.1</v>
      </c>
      <c r="CF43" s="383" t="s">
        <v>506</v>
      </c>
      <c r="CG43" s="97">
        <v>0.1</v>
      </c>
      <c r="CH43" s="97">
        <v>0.1</v>
      </c>
      <c r="CI43" s="383" t="s">
        <v>506</v>
      </c>
      <c r="CJ43" s="97">
        <v>0.1</v>
      </c>
      <c r="CK43" s="97">
        <v>0.1</v>
      </c>
      <c r="CL43" s="383" t="s">
        <v>506</v>
      </c>
      <c r="CM43" s="316" t="s">
        <v>472</v>
      </c>
      <c r="CN43" s="317" t="s">
        <v>473</v>
      </c>
    </row>
    <row r="44" spans="1:92" ht="39.950000000000003" customHeight="1" x14ac:dyDescent="0.25">
      <c r="A44" s="232"/>
      <c r="B44" s="1512"/>
      <c r="C44" s="1140"/>
      <c r="D44" s="1372"/>
      <c r="E44" s="1258">
        <v>0.04</v>
      </c>
      <c r="F44" s="1141">
        <v>17</v>
      </c>
      <c r="G44" s="1142" t="s">
        <v>276</v>
      </c>
      <c r="H44" s="1140" t="s">
        <v>277</v>
      </c>
      <c r="I44" s="1140" t="s">
        <v>278</v>
      </c>
      <c r="J44" s="1140" t="s">
        <v>279</v>
      </c>
      <c r="K44" s="1143">
        <v>1</v>
      </c>
      <c r="L44" s="1140">
        <v>2018</v>
      </c>
      <c r="M44" s="1668">
        <v>1</v>
      </c>
      <c r="N44" s="1590">
        <v>0</v>
      </c>
      <c r="O44" s="1419">
        <v>0</v>
      </c>
      <c r="P44" s="1421">
        <v>0</v>
      </c>
      <c r="Q44" s="1419">
        <v>0</v>
      </c>
      <c r="R44" s="1419">
        <v>0</v>
      </c>
      <c r="S44" s="1421">
        <v>0</v>
      </c>
      <c r="T44" s="1419">
        <v>0</v>
      </c>
      <c r="U44" s="1419">
        <v>0</v>
      </c>
      <c r="V44" s="1421">
        <v>0</v>
      </c>
      <c r="W44" s="1245">
        <f>N44+Q44+T44</f>
        <v>0</v>
      </c>
      <c r="X44" s="1245">
        <f>O44+R44+U44</f>
        <v>0</v>
      </c>
      <c r="Y44" s="1624">
        <v>0</v>
      </c>
      <c r="Z44" s="1419">
        <v>1</v>
      </c>
      <c r="AA44" s="1419">
        <v>1</v>
      </c>
      <c r="AB44" s="1421">
        <f>Z44/AA44</f>
        <v>1</v>
      </c>
      <c r="AC44" s="1419">
        <v>0</v>
      </c>
      <c r="AD44" s="1419">
        <v>0</v>
      </c>
      <c r="AE44" s="1421">
        <v>0</v>
      </c>
      <c r="AF44" s="1419">
        <v>0</v>
      </c>
      <c r="AG44" s="1419">
        <v>0</v>
      </c>
      <c r="AH44" s="1421">
        <v>0</v>
      </c>
      <c r="AI44" s="1245">
        <f>Z44+AC44+AF44</f>
        <v>1</v>
      </c>
      <c r="AJ44" s="1245">
        <f>AA44+AD44+AG44</f>
        <v>1</v>
      </c>
      <c r="AK44" s="1624">
        <f>AI44/AJ44</f>
        <v>1</v>
      </c>
      <c r="AL44" s="1586">
        <f>AI44+W44</f>
        <v>1</v>
      </c>
      <c r="AM44" s="1586">
        <f>AJ44+X44</f>
        <v>1</v>
      </c>
      <c r="AN44" s="1631">
        <f>AL44/AM44</f>
        <v>1</v>
      </c>
      <c r="AO44" s="1419">
        <v>0</v>
      </c>
      <c r="AP44" s="1419">
        <v>0</v>
      </c>
      <c r="AQ44" s="1421">
        <v>0</v>
      </c>
      <c r="AR44" s="1419">
        <v>1</v>
      </c>
      <c r="AS44" s="1419">
        <v>1</v>
      </c>
      <c r="AT44" s="1421">
        <f>AR44/AS44</f>
        <v>1</v>
      </c>
      <c r="AU44" s="1419">
        <v>1</v>
      </c>
      <c r="AV44" s="1419">
        <v>1</v>
      </c>
      <c r="AW44" s="1421">
        <f>AU44/AV44</f>
        <v>1</v>
      </c>
      <c r="AX44" s="1245">
        <f>AO44+AR44+AU44</f>
        <v>2</v>
      </c>
      <c r="AY44" s="1245">
        <f>AP44+AS44+AV44</f>
        <v>2</v>
      </c>
      <c r="AZ44" s="1624">
        <f>AX44/AY44</f>
        <v>1</v>
      </c>
      <c r="BA44" s="1419">
        <v>0</v>
      </c>
      <c r="BB44" s="1419">
        <v>0</v>
      </c>
      <c r="BC44" s="1421">
        <v>0</v>
      </c>
      <c r="BD44" s="1419">
        <v>0</v>
      </c>
      <c r="BE44" s="1419">
        <v>0</v>
      </c>
      <c r="BF44" s="1421">
        <v>0</v>
      </c>
      <c r="BG44" s="1419">
        <v>0</v>
      </c>
      <c r="BH44" s="1419">
        <v>0</v>
      </c>
      <c r="BI44" s="1421">
        <v>0</v>
      </c>
      <c r="BJ44" s="1245">
        <v>0</v>
      </c>
      <c r="BK44" s="1245">
        <v>0</v>
      </c>
      <c r="BL44" s="1624">
        <v>0</v>
      </c>
      <c r="BM44" s="1586">
        <f>BJ44+AX44</f>
        <v>2</v>
      </c>
      <c r="BN44" s="1586">
        <f>BK44+AY44</f>
        <v>2</v>
      </c>
      <c r="BO44" s="1631">
        <f>BM44/BN44</f>
        <v>1</v>
      </c>
      <c r="BP44" s="1892">
        <f>BM44+AL44</f>
        <v>3</v>
      </c>
      <c r="BQ44" s="1892">
        <f>BN44+AM44</f>
        <v>3</v>
      </c>
      <c r="BR44" s="1143">
        <f>BP44/BQ44</f>
        <v>1</v>
      </c>
      <c r="BS44" s="1421">
        <v>1</v>
      </c>
      <c r="BT44" s="1421">
        <v>1</v>
      </c>
      <c r="BU44" s="1421">
        <v>1</v>
      </c>
      <c r="BV44" s="1258">
        <f>BU44*E44</f>
        <v>0.04</v>
      </c>
      <c r="BW44" s="1372"/>
      <c r="BX44" s="91">
        <v>40</v>
      </c>
      <c r="BY44" s="98" t="s">
        <v>280</v>
      </c>
      <c r="BZ44" s="24">
        <v>0.5</v>
      </c>
      <c r="CA44" s="99">
        <v>0.125</v>
      </c>
      <c r="CB44" s="99">
        <v>0</v>
      </c>
      <c r="CC44" s="99" t="s">
        <v>227</v>
      </c>
      <c r="CD44" s="99">
        <v>0.125</v>
      </c>
      <c r="CE44" s="99">
        <v>0</v>
      </c>
      <c r="CF44" s="99" t="s">
        <v>227</v>
      </c>
      <c r="CG44" s="99">
        <v>0.125</v>
      </c>
      <c r="CH44" s="99">
        <v>0</v>
      </c>
      <c r="CI44" s="99" t="s">
        <v>227</v>
      </c>
      <c r="CJ44" s="99">
        <v>0.125</v>
      </c>
      <c r="CK44" s="99">
        <v>0</v>
      </c>
      <c r="CL44" s="99" t="s">
        <v>227</v>
      </c>
      <c r="CM44" s="316" t="s">
        <v>472</v>
      </c>
      <c r="CN44" s="317" t="s">
        <v>473</v>
      </c>
    </row>
    <row r="45" spans="1:92" ht="30" customHeight="1" thickBot="1" x14ac:dyDescent="0.3">
      <c r="A45" s="232"/>
      <c r="B45" s="1513"/>
      <c r="C45" s="1523"/>
      <c r="D45" s="1373"/>
      <c r="E45" s="1396"/>
      <c r="F45" s="1671"/>
      <c r="G45" s="1521"/>
      <c r="H45" s="1523"/>
      <c r="I45" s="1523"/>
      <c r="J45" s="1523"/>
      <c r="K45" s="1502"/>
      <c r="L45" s="1523"/>
      <c r="M45" s="1669"/>
      <c r="N45" s="1670"/>
      <c r="O45" s="1420"/>
      <c r="P45" s="1664"/>
      <c r="Q45" s="1420"/>
      <c r="R45" s="1420"/>
      <c r="S45" s="1664"/>
      <c r="T45" s="1420"/>
      <c r="U45" s="1420"/>
      <c r="V45" s="1664"/>
      <c r="W45" s="1665"/>
      <c r="X45" s="1665"/>
      <c r="Y45" s="1666"/>
      <c r="Z45" s="1420"/>
      <c r="AA45" s="1420"/>
      <c r="AB45" s="1664"/>
      <c r="AC45" s="1420"/>
      <c r="AD45" s="1420"/>
      <c r="AE45" s="1664"/>
      <c r="AF45" s="1420"/>
      <c r="AG45" s="1420"/>
      <c r="AH45" s="1664"/>
      <c r="AI45" s="1665"/>
      <c r="AJ45" s="1665"/>
      <c r="AK45" s="1666"/>
      <c r="AL45" s="1667"/>
      <c r="AM45" s="1667"/>
      <c r="AN45" s="1663"/>
      <c r="AO45" s="1420"/>
      <c r="AP45" s="1420"/>
      <c r="AQ45" s="1664"/>
      <c r="AR45" s="1420"/>
      <c r="AS45" s="1420"/>
      <c r="AT45" s="1664"/>
      <c r="AU45" s="1420"/>
      <c r="AV45" s="1420"/>
      <c r="AW45" s="1664"/>
      <c r="AX45" s="1665"/>
      <c r="AY45" s="1665"/>
      <c r="AZ45" s="1666"/>
      <c r="BA45" s="1420"/>
      <c r="BB45" s="1420"/>
      <c r="BC45" s="1664"/>
      <c r="BD45" s="1420"/>
      <c r="BE45" s="1420"/>
      <c r="BF45" s="1664"/>
      <c r="BG45" s="1420"/>
      <c r="BH45" s="1420"/>
      <c r="BI45" s="1664"/>
      <c r="BJ45" s="1665"/>
      <c r="BK45" s="1665"/>
      <c r="BL45" s="1666"/>
      <c r="BM45" s="1667"/>
      <c r="BN45" s="1667"/>
      <c r="BO45" s="1663"/>
      <c r="BP45" s="1904"/>
      <c r="BQ45" s="1904"/>
      <c r="BR45" s="1502"/>
      <c r="BS45" s="1664"/>
      <c r="BT45" s="1664"/>
      <c r="BU45" s="1664"/>
      <c r="BV45" s="1396"/>
      <c r="BW45" s="1373"/>
      <c r="BX45" s="101">
        <v>41</v>
      </c>
      <c r="BY45" s="102" t="s">
        <v>281</v>
      </c>
      <c r="BZ45" s="103">
        <v>0.5</v>
      </c>
      <c r="CA45" s="104">
        <v>0.125</v>
      </c>
      <c r="CB45" s="104">
        <v>0.125</v>
      </c>
      <c r="CC45" s="384" t="s">
        <v>508</v>
      </c>
      <c r="CD45" s="104">
        <v>0.125</v>
      </c>
      <c r="CE45" s="104">
        <v>0.125</v>
      </c>
      <c r="CF45" s="384" t="s">
        <v>508</v>
      </c>
      <c r="CG45" s="104">
        <v>0.125</v>
      </c>
      <c r="CH45" s="104">
        <v>0.125</v>
      </c>
      <c r="CI45" s="384" t="s">
        <v>508</v>
      </c>
      <c r="CJ45" s="104">
        <v>0.125</v>
      </c>
      <c r="CK45" s="104">
        <v>0.125</v>
      </c>
      <c r="CL45" s="384" t="s">
        <v>508</v>
      </c>
      <c r="CM45" s="316" t="s">
        <v>472</v>
      </c>
      <c r="CN45" s="317" t="s">
        <v>473</v>
      </c>
    </row>
    <row r="46" spans="1:92" ht="26.1" customHeight="1" x14ac:dyDescent="0.25">
      <c r="A46" s="232"/>
      <c r="B46" s="1658" t="s">
        <v>205</v>
      </c>
      <c r="C46" s="1654" t="s">
        <v>26</v>
      </c>
      <c r="D46" s="1389">
        <v>0.15</v>
      </c>
      <c r="E46" s="1392">
        <v>0.04</v>
      </c>
      <c r="F46" s="1662">
        <v>18</v>
      </c>
      <c r="G46" s="1654" t="s">
        <v>282</v>
      </c>
      <c r="H46" s="1654" t="s">
        <v>33</v>
      </c>
      <c r="I46" s="1654" t="s">
        <v>34</v>
      </c>
      <c r="J46" s="1654" t="s">
        <v>279</v>
      </c>
      <c r="K46" s="1654" t="s">
        <v>431</v>
      </c>
      <c r="L46" s="1654">
        <v>2018</v>
      </c>
      <c r="M46" s="1655">
        <v>0.85</v>
      </c>
      <c r="N46" s="1657">
        <v>12</v>
      </c>
      <c r="O46" s="1464">
        <v>14</v>
      </c>
      <c r="P46" s="1653">
        <f>N46/O46</f>
        <v>0.8571428571428571</v>
      </c>
      <c r="Q46" s="1464">
        <v>11</v>
      </c>
      <c r="R46" s="1464">
        <v>12</v>
      </c>
      <c r="S46" s="1653">
        <f>Q46/R46</f>
        <v>0.91666666666666663</v>
      </c>
      <c r="T46" s="1464">
        <v>9</v>
      </c>
      <c r="U46" s="1464">
        <v>10</v>
      </c>
      <c r="V46" s="1653">
        <v>0</v>
      </c>
      <c r="W46" s="1650">
        <f>N46+Q46+T46</f>
        <v>32</v>
      </c>
      <c r="X46" s="1650">
        <f>O46+R46+U46</f>
        <v>36</v>
      </c>
      <c r="Y46" s="1651">
        <f>W46/X46</f>
        <v>0.88888888888888884</v>
      </c>
      <c r="Z46" s="1006">
        <v>6</v>
      </c>
      <c r="AA46" s="1006">
        <v>7</v>
      </c>
      <c r="AB46" s="1645">
        <f>Z46/AA46</f>
        <v>0.8571428571428571</v>
      </c>
      <c r="AC46" s="1006">
        <v>7</v>
      </c>
      <c r="AD46" s="1006">
        <v>8</v>
      </c>
      <c r="AE46" s="1645">
        <f>AC46/AD46</f>
        <v>0.875</v>
      </c>
      <c r="AF46" s="1006">
        <v>5</v>
      </c>
      <c r="AG46" s="1006">
        <v>6</v>
      </c>
      <c r="AH46" s="1645">
        <f>AF46/AG46</f>
        <v>0.83333333333333337</v>
      </c>
      <c r="AI46" s="1650">
        <f>Z46+AC46+AF46</f>
        <v>18</v>
      </c>
      <c r="AJ46" s="1650">
        <f>AA46+AD46+AG46</f>
        <v>21</v>
      </c>
      <c r="AK46" s="1651">
        <f>AI46/AJ46</f>
        <v>0.8571428571428571</v>
      </c>
      <c r="AL46" s="1652">
        <f>AI46+W46</f>
        <v>50</v>
      </c>
      <c r="AM46" s="1652">
        <f>AJ46+X46</f>
        <v>57</v>
      </c>
      <c r="AN46" s="1649">
        <f>AL46/AM46</f>
        <v>0.8771929824561403</v>
      </c>
      <c r="AO46" s="1006">
        <v>1</v>
      </c>
      <c r="AP46" s="1006">
        <v>1</v>
      </c>
      <c r="AQ46" s="1645">
        <f>AO46/AP46</f>
        <v>1</v>
      </c>
      <c r="AR46" s="1006">
        <v>4</v>
      </c>
      <c r="AS46" s="1006">
        <v>5</v>
      </c>
      <c r="AT46" s="1645">
        <f>AR46/AS46</f>
        <v>0.8</v>
      </c>
      <c r="AU46" s="1006">
        <v>2</v>
      </c>
      <c r="AV46" s="1006">
        <v>4</v>
      </c>
      <c r="AW46" s="1645">
        <f>AU46/AV46</f>
        <v>0.5</v>
      </c>
      <c r="AX46" s="1647">
        <f>AO46+AR46+AU46</f>
        <v>7</v>
      </c>
      <c r="AY46" s="1647">
        <f>AP46+AS46+AV46</f>
        <v>10</v>
      </c>
      <c r="AZ46" s="1637">
        <f>AX46/AY46</f>
        <v>0.7</v>
      </c>
      <c r="BA46" s="1006">
        <v>7</v>
      </c>
      <c r="BB46" s="1006">
        <v>8</v>
      </c>
      <c r="BC46" s="1645">
        <f>BA46/BB46</f>
        <v>0.875</v>
      </c>
      <c r="BD46" s="1006">
        <v>6</v>
      </c>
      <c r="BE46" s="1006">
        <v>7</v>
      </c>
      <c r="BF46" s="1645">
        <f>BD46/BE46</f>
        <v>0.8571428571428571</v>
      </c>
      <c r="BG46" s="1006">
        <v>4</v>
      </c>
      <c r="BH46" s="1006">
        <v>5</v>
      </c>
      <c r="BI46" s="1645">
        <f>BG46/BH46</f>
        <v>0.8</v>
      </c>
      <c r="BJ46" s="1647">
        <f>BA46+BD46+BG46</f>
        <v>17</v>
      </c>
      <c r="BK46" s="1647">
        <f>BB46+BE46+BH46</f>
        <v>20</v>
      </c>
      <c r="BL46" s="1637">
        <f>BJ46/BK46</f>
        <v>0.85</v>
      </c>
      <c r="BM46" s="1639">
        <f>AX46+BJ46</f>
        <v>24</v>
      </c>
      <c r="BN46" s="1639">
        <f>AY46+BK46</f>
        <v>30</v>
      </c>
      <c r="BO46" s="1641">
        <f>BM46/BN46</f>
        <v>0.8</v>
      </c>
      <c r="BP46" s="1520">
        <f>AL46+BM46</f>
        <v>74</v>
      </c>
      <c r="BQ46" s="1520">
        <f>AM46+BN46</f>
        <v>87</v>
      </c>
      <c r="BR46" s="1909">
        <f>BP46/BQ46</f>
        <v>0.85057471264367812</v>
      </c>
      <c r="BS46" s="1643">
        <v>0.85</v>
      </c>
      <c r="BT46" s="1478">
        <f>(BM46+AL46)/(BN46+AM46)</f>
        <v>0.85057471264367812</v>
      </c>
      <c r="BU46" s="1946">
        <f>(BT46/BS46)</f>
        <v>1.0006761325219742</v>
      </c>
      <c r="BV46" s="1392">
        <f>BU46*E46</f>
        <v>4.0027045300878965E-2</v>
      </c>
      <c r="BW46" s="1389">
        <f>SUM(BV46:BV59)</f>
        <v>0.14233300823100375</v>
      </c>
      <c r="BX46" s="107">
        <v>42</v>
      </c>
      <c r="BY46" s="419" t="s">
        <v>283</v>
      </c>
      <c r="BZ46" s="148">
        <v>0.3</v>
      </c>
      <c r="CA46" s="108">
        <v>7.4999999999999997E-2</v>
      </c>
      <c r="CB46" s="108">
        <v>0</v>
      </c>
      <c r="CC46" s="108" t="s">
        <v>227</v>
      </c>
      <c r="CD46" s="108">
        <v>7.4999999999999997E-2</v>
      </c>
      <c r="CE46" s="108">
        <v>0</v>
      </c>
      <c r="CF46" s="108" t="s">
        <v>227</v>
      </c>
      <c r="CG46" s="108">
        <v>7.4999999999999997E-2</v>
      </c>
      <c r="CH46" s="108">
        <v>0</v>
      </c>
      <c r="CI46" s="108" t="s">
        <v>227</v>
      </c>
      <c r="CJ46" s="108">
        <v>7.4999999999999997E-2</v>
      </c>
      <c r="CK46" s="108">
        <v>0</v>
      </c>
      <c r="CL46" s="108" t="s">
        <v>227</v>
      </c>
      <c r="CM46" s="1914" t="s">
        <v>56</v>
      </c>
      <c r="CN46" s="1916" t="s">
        <v>45</v>
      </c>
    </row>
    <row r="47" spans="1:92" ht="36" x14ac:dyDescent="0.25">
      <c r="A47" s="232"/>
      <c r="B47" s="1659"/>
      <c r="C47" s="1163"/>
      <c r="D47" s="1390"/>
      <c r="E47" s="1277"/>
      <c r="F47" s="1162"/>
      <c r="G47" s="1163"/>
      <c r="H47" s="1163"/>
      <c r="I47" s="1163"/>
      <c r="J47" s="1163"/>
      <c r="K47" s="1163"/>
      <c r="L47" s="1163"/>
      <c r="M47" s="1656"/>
      <c r="N47" s="1644"/>
      <c r="O47" s="1080"/>
      <c r="P47" s="1646"/>
      <c r="Q47" s="1080"/>
      <c r="R47" s="1080"/>
      <c r="S47" s="1646"/>
      <c r="T47" s="1080"/>
      <c r="U47" s="1080"/>
      <c r="V47" s="1646"/>
      <c r="W47" s="1648"/>
      <c r="X47" s="1648"/>
      <c r="Y47" s="1638"/>
      <c r="Z47" s="1080"/>
      <c r="AA47" s="1080"/>
      <c r="AB47" s="1646"/>
      <c r="AC47" s="1080"/>
      <c r="AD47" s="1080"/>
      <c r="AE47" s="1646"/>
      <c r="AF47" s="1080"/>
      <c r="AG47" s="1080"/>
      <c r="AH47" s="1646"/>
      <c r="AI47" s="1648"/>
      <c r="AJ47" s="1648"/>
      <c r="AK47" s="1638"/>
      <c r="AL47" s="1640"/>
      <c r="AM47" s="1640"/>
      <c r="AN47" s="1642"/>
      <c r="AO47" s="1080"/>
      <c r="AP47" s="1080"/>
      <c r="AQ47" s="1646"/>
      <c r="AR47" s="1080"/>
      <c r="AS47" s="1080"/>
      <c r="AT47" s="1646"/>
      <c r="AU47" s="1080"/>
      <c r="AV47" s="1080"/>
      <c r="AW47" s="1646"/>
      <c r="AX47" s="1648"/>
      <c r="AY47" s="1648"/>
      <c r="AZ47" s="1638"/>
      <c r="BA47" s="1080"/>
      <c r="BB47" s="1080"/>
      <c r="BC47" s="1646"/>
      <c r="BD47" s="1080"/>
      <c r="BE47" s="1080"/>
      <c r="BF47" s="1646"/>
      <c r="BG47" s="1080"/>
      <c r="BH47" s="1080"/>
      <c r="BI47" s="1646"/>
      <c r="BJ47" s="1648"/>
      <c r="BK47" s="1648"/>
      <c r="BL47" s="1638"/>
      <c r="BM47" s="1640"/>
      <c r="BN47" s="1640"/>
      <c r="BO47" s="1642"/>
      <c r="BP47" s="1142"/>
      <c r="BQ47" s="1142"/>
      <c r="BR47" s="1910"/>
      <c r="BS47" s="1644"/>
      <c r="BT47" s="1080"/>
      <c r="BU47" s="1947"/>
      <c r="BV47" s="1277"/>
      <c r="BW47" s="1390"/>
      <c r="BX47" s="574">
        <v>43</v>
      </c>
      <c r="BY47" s="420" t="s">
        <v>284</v>
      </c>
      <c r="BZ47" s="576">
        <v>0.3</v>
      </c>
      <c r="CA47" s="111">
        <v>7.4999999999999997E-2</v>
      </c>
      <c r="CB47" s="111">
        <v>7.4999999999999997E-2</v>
      </c>
      <c r="CC47" s="424" t="s">
        <v>524</v>
      </c>
      <c r="CD47" s="111">
        <v>7.4999999999999997E-2</v>
      </c>
      <c r="CE47" s="111">
        <v>7.4999999999999997E-2</v>
      </c>
      <c r="CF47" s="424" t="s">
        <v>524</v>
      </c>
      <c r="CG47" s="111">
        <v>7.4999999999999997E-2</v>
      </c>
      <c r="CH47" s="111">
        <v>7.4999999999999997E-2</v>
      </c>
      <c r="CI47" s="424" t="s">
        <v>524</v>
      </c>
      <c r="CJ47" s="111">
        <v>7.4999999999999997E-2</v>
      </c>
      <c r="CK47" s="111">
        <v>7.4999999999999997E-2</v>
      </c>
      <c r="CL47" s="424" t="s">
        <v>524</v>
      </c>
      <c r="CM47" s="1159"/>
      <c r="CN47" s="1917"/>
    </row>
    <row r="48" spans="1:92" ht="36" x14ac:dyDescent="0.25">
      <c r="A48" s="232"/>
      <c r="B48" s="1659"/>
      <c r="C48" s="1163"/>
      <c r="D48" s="1390"/>
      <c r="E48" s="1277"/>
      <c r="F48" s="1162"/>
      <c r="G48" s="1163"/>
      <c r="H48" s="1163"/>
      <c r="I48" s="1163"/>
      <c r="J48" s="1163"/>
      <c r="K48" s="1163"/>
      <c r="L48" s="1163"/>
      <c r="M48" s="1656"/>
      <c r="N48" s="1644"/>
      <c r="O48" s="1080"/>
      <c r="P48" s="1646"/>
      <c r="Q48" s="1080"/>
      <c r="R48" s="1080"/>
      <c r="S48" s="1646"/>
      <c r="T48" s="1080"/>
      <c r="U48" s="1080"/>
      <c r="V48" s="1646"/>
      <c r="W48" s="1648"/>
      <c r="X48" s="1648"/>
      <c r="Y48" s="1638"/>
      <c r="Z48" s="1080"/>
      <c r="AA48" s="1080"/>
      <c r="AB48" s="1646"/>
      <c r="AC48" s="1080"/>
      <c r="AD48" s="1080"/>
      <c r="AE48" s="1646"/>
      <c r="AF48" s="1080"/>
      <c r="AG48" s="1080"/>
      <c r="AH48" s="1646"/>
      <c r="AI48" s="1648"/>
      <c r="AJ48" s="1648"/>
      <c r="AK48" s="1638"/>
      <c r="AL48" s="1640"/>
      <c r="AM48" s="1640"/>
      <c r="AN48" s="1642"/>
      <c r="AO48" s="1080"/>
      <c r="AP48" s="1080"/>
      <c r="AQ48" s="1646"/>
      <c r="AR48" s="1080"/>
      <c r="AS48" s="1080"/>
      <c r="AT48" s="1646"/>
      <c r="AU48" s="1080"/>
      <c r="AV48" s="1080"/>
      <c r="AW48" s="1646"/>
      <c r="AX48" s="1648"/>
      <c r="AY48" s="1648"/>
      <c r="AZ48" s="1638"/>
      <c r="BA48" s="1080"/>
      <c r="BB48" s="1080"/>
      <c r="BC48" s="1646"/>
      <c r="BD48" s="1080"/>
      <c r="BE48" s="1080"/>
      <c r="BF48" s="1646"/>
      <c r="BG48" s="1080"/>
      <c r="BH48" s="1080"/>
      <c r="BI48" s="1646"/>
      <c r="BJ48" s="1648"/>
      <c r="BK48" s="1648"/>
      <c r="BL48" s="1638"/>
      <c r="BM48" s="1640"/>
      <c r="BN48" s="1640"/>
      <c r="BO48" s="1642"/>
      <c r="BP48" s="1142"/>
      <c r="BQ48" s="1142"/>
      <c r="BR48" s="1910"/>
      <c r="BS48" s="1644"/>
      <c r="BT48" s="1080"/>
      <c r="BU48" s="1947"/>
      <c r="BV48" s="1277"/>
      <c r="BW48" s="1390"/>
      <c r="BX48" s="574">
        <v>44</v>
      </c>
      <c r="BY48" s="420" t="s">
        <v>285</v>
      </c>
      <c r="BZ48" s="576">
        <v>0.4</v>
      </c>
      <c r="CA48" s="113">
        <v>0.1</v>
      </c>
      <c r="CB48" s="113">
        <v>0.1</v>
      </c>
      <c r="CC48" s="424" t="s">
        <v>524</v>
      </c>
      <c r="CD48" s="113">
        <v>0.1</v>
      </c>
      <c r="CE48" s="113">
        <v>0.1</v>
      </c>
      <c r="CF48" s="424" t="s">
        <v>524</v>
      </c>
      <c r="CG48" s="113">
        <v>0.1</v>
      </c>
      <c r="CH48" s="113">
        <v>0.1</v>
      </c>
      <c r="CI48" s="424" t="s">
        <v>524</v>
      </c>
      <c r="CJ48" s="113">
        <v>0.1</v>
      </c>
      <c r="CK48" s="113">
        <v>0.1</v>
      </c>
      <c r="CL48" s="424" t="s">
        <v>524</v>
      </c>
      <c r="CM48" s="1159"/>
      <c r="CN48" s="1917"/>
    </row>
    <row r="49" spans="1:92" ht="29.1" customHeight="1" x14ac:dyDescent="0.25">
      <c r="A49" s="232"/>
      <c r="B49" s="1659"/>
      <c r="C49" s="1163"/>
      <c r="D49" s="1390"/>
      <c r="E49" s="1277">
        <v>0.04</v>
      </c>
      <c r="F49" s="1162">
        <v>19</v>
      </c>
      <c r="G49" s="1159" t="s">
        <v>433</v>
      </c>
      <c r="H49" s="1159" t="s">
        <v>215</v>
      </c>
      <c r="I49" s="1159" t="s">
        <v>214</v>
      </c>
      <c r="J49" s="1159" t="s">
        <v>279</v>
      </c>
      <c r="K49" s="1159" t="s">
        <v>432</v>
      </c>
      <c r="L49" s="1159">
        <v>2018</v>
      </c>
      <c r="M49" s="1592">
        <v>0.41899999999999998</v>
      </c>
      <c r="N49" s="1634"/>
      <c r="O49" s="1074"/>
      <c r="P49" s="1074"/>
      <c r="Q49" s="1074"/>
      <c r="R49" s="1074"/>
      <c r="S49" s="1074"/>
      <c r="T49" s="1074"/>
      <c r="U49" s="1074"/>
      <c r="V49" s="1074"/>
      <c r="W49" s="1074">
        <v>28</v>
      </c>
      <c r="X49" s="1074">
        <v>32</v>
      </c>
      <c r="Y49" s="1272">
        <f>W49/X49</f>
        <v>0.875</v>
      </c>
      <c r="Z49" s="1074"/>
      <c r="AA49" s="1074"/>
      <c r="AB49" s="1074"/>
      <c r="AC49" s="1074"/>
      <c r="AD49" s="1074"/>
      <c r="AE49" s="1074"/>
      <c r="AF49" s="1074"/>
      <c r="AG49" s="1074"/>
      <c r="AH49" s="1074"/>
      <c r="AI49" s="1244">
        <v>13</v>
      </c>
      <c r="AJ49" s="1244">
        <v>47</v>
      </c>
      <c r="AK49" s="1630">
        <f>AI49/AJ49</f>
        <v>0.27659574468085107</v>
      </c>
      <c r="AL49" s="1587">
        <f>AI49+W49</f>
        <v>41</v>
      </c>
      <c r="AM49" s="1587">
        <v>47</v>
      </c>
      <c r="AN49" s="1632">
        <f>AL49/AM49</f>
        <v>0.87234042553191493</v>
      </c>
      <c r="AO49" s="1074"/>
      <c r="AP49" s="1074"/>
      <c r="AQ49" s="1074"/>
      <c r="AR49" s="1074"/>
      <c r="AS49" s="1074"/>
      <c r="AT49" s="1074"/>
      <c r="AU49" s="1074"/>
      <c r="AV49" s="1074"/>
      <c r="AW49" s="1074"/>
      <c r="AX49" s="1244">
        <v>8</v>
      </c>
      <c r="AY49" s="1244">
        <v>57</v>
      </c>
      <c r="AZ49" s="1630">
        <f>AX49/AY49</f>
        <v>0.14035087719298245</v>
      </c>
      <c r="BA49" s="1074"/>
      <c r="BB49" s="1074"/>
      <c r="BC49" s="1074"/>
      <c r="BD49" s="1074"/>
      <c r="BE49" s="1074"/>
      <c r="BF49" s="1074"/>
      <c r="BG49" s="1074"/>
      <c r="BH49" s="1074"/>
      <c r="BI49" s="1074"/>
      <c r="BJ49" s="1244">
        <v>16</v>
      </c>
      <c r="BK49" s="1244">
        <v>77</v>
      </c>
      <c r="BL49" s="1630">
        <f>BJ49/BK49</f>
        <v>0.20779220779220781</v>
      </c>
      <c r="BM49" s="1587">
        <f>AX49+BJ49</f>
        <v>24</v>
      </c>
      <c r="BN49" s="1587">
        <v>77</v>
      </c>
      <c r="BO49" s="1632">
        <f>BM49/BN49</f>
        <v>0.31168831168831168</v>
      </c>
      <c r="BP49" s="1140">
        <f>BM49+AL49</f>
        <v>65</v>
      </c>
      <c r="BQ49" s="1140">
        <v>77</v>
      </c>
      <c r="BR49" s="1894">
        <f>BP49/BQ49</f>
        <v>0.8441558441558441</v>
      </c>
      <c r="BS49" s="1633">
        <v>0.41899999999999998</v>
      </c>
      <c r="BT49" s="1421">
        <v>0.84</v>
      </c>
      <c r="BU49" s="1627">
        <v>1</v>
      </c>
      <c r="BV49" s="1277">
        <f>BU49*E49</f>
        <v>0.04</v>
      </c>
      <c r="BW49" s="1390"/>
      <c r="BX49" s="574">
        <v>45</v>
      </c>
      <c r="BY49" s="421" t="s">
        <v>286</v>
      </c>
      <c r="BZ49" s="116">
        <v>0.5</v>
      </c>
      <c r="CA49" s="117">
        <v>0.125</v>
      </c>
      <c r="CB49" s="117">
        <v>0.125</v>
      </c>
      <c r="CC49" s="425" t="s">
        <v>528</v>
      </c>
      <c r="CD49" s="117">
        <v>0.125</v>
      </c>
      <c r="CE49" s="117">
        <v>0.125</v>
      </c>
      <c r="CF49" s="425" t="s">
        <v>528</v>
      </c>
      <c r="CG49" s="117">
        <v>0.125</v>
      </c>
      <c r="CH49" s="117">
        <v>0.125</v>
      </c>
      <c r="CI49" s="425" t="s">
        <v>528</v>
      </c>
      <c r="CJ49" s="117">
        <v>0.125</v>
      </c>
      <c r="CK49" s="117">
        <v>0.125</v>
      </c>
      <c r="CL49" s="425" t="s">
        <v>528</v>
      </c>
      <c r="CM49" s="1159"/>
      <c r="CN49" s="1917"/>
    </row>
    <row r="50" spans="1:92" ht="38.1" customHeight="1" x14ac:dyDescent="0.25">
      <c r="A50" s="232"/>
      <c r="B50" s="1659"/>
      <c r="C50" s="1163"/>
      <c r="D50" s="1390"/>
      <c r="E50" s="1277"/>
      <c r="F50" s="1162"/>
      <c r="G50" s="1159"/>
      <c r="H50" s="1159"/>
      <c r="I50" s="1159"/>
      <c r="J50" s="1159"/>
      <c r="K50" s="1159"/>
      <c r="L50" s="1159"/>
      <c r="M50" s="1593"/>
      <c r="N50" s="1634"/>
      <c r="O50" s="1074"/>
      <c r="P50" s="1074"/>
      <c r="Q50" s="1074"/>
      <c r="R50" s="1074"/>
      <c r="S50" s="1074"/>
      <c r="T50" s="1074"/>
      <c r="U50" s="1074"/>
      <c r="V50" s="1074"/>
      <c r="W50" s="1074"/>
      <c r="X50" s="1074"/>
      <c r="Y50" s="1272"/>
      <c r="Z50" s="1074"/>
      <c r="AA50" s="1074"/>
      <c r="AB50" s="1074"/>
      <c r="AC50" s="1074"/>
      <c r="AD50" s="1074"/>
      <c r="AE50" s="1074"/>
      <c r="AF50" s="1074"/>
      <c r="AG50" s="1074"/>
      <c r="AH50" s="1074"/>
      <c r="AI50" s="1244"/>
      <c r="AJ50" s="1244"/>
      <c r="AK50" s="1630"/>
      <c r="AL50" s="1587"/>
      <c r="AM50" s="1587"/>
      <c r="AN50" s="1632"/>
      <c r="AO50" s="1074"/>
      <c r="AP50" s="1074"/>
      <c r="AQ50" s="1074"/>
      <c r="AR50" s="1074"/>
      <c r="AS50" s="1074"/>
      <c r="AT50" s="1074"/>
      <c r="AU50" s="1074"/>
      <c r="AV50" s="1074"/>
      <c r="AW50" s="1074"/>
      <c r="AX50" s="1244"/>
      <c r="AY50" s="1244"/>
      <c r="AZ50" s="1630"/>
      <c r="BA50" s="1074"/>
      <c r="BB50" s="1074"/>
      <c r="BC50" s="1074"/>
      <c r="BD50" s="1074"/>
      <c r="BE50" s="1074"/>
      <c r="BF50" s="1074"/>
      <c r="BG50" s="1074"/>
      <c r="BH50" s="1074"/>
      <c r="BI50" s="1074"/>
      <c r="BJ50" s="1244"/>
      <c r="BK50" s="1244"/>
      <c r="BL50" s="1630"/>
      <c r="BM50" s="1587"/>
      <c r="BN50" s="1587"/>
      <c r="BO50" s="1632"/>
      <c r="BP50" s="1140"/>
      <c r="BQ50" s="1140"/>
      <c r="BR50" s="1894"/>
      <c r="BS50" s="1634"/>
      <c r="BT50" s="1074"/>
      <c r="BU50" s="1635"/>
      <c r="BV50" s="1277"/>
      <c r="BW50" s="1390"/>
      <c r="BX50" s="574">
        <v>46</v>
      </c>
      <c r="BY50" s="421" t="s">
        <v>287</v>
      </c>
      <c r="BZ50" s="116">
        <v>0.5</v>
      </c>
      <c r="CA50" s="117">
        <v>0.125</v>
      </c>
      <c r="CB50" s="117">
        <v>0.125</v>
      </c>
      <c r="CC50" s="425" t="s">
        <v>528</v>
      </c>
      <c r="CD50" s="117">
        <v>0.125</v>
      </c>
      <c r="CE50" s="117">
        <v>0.125</v>
      </c>
      <c r="CF50" s="425" t="s">
        <v>528</v>
      </c>
      <c r="CG50" s="117">
        <v>0.125</v>
      </c>
      <c r="CH50" s="117">
        <v>0.125</v>
      </c>
      <c r="CI50" s="425" t="s">
        <v>528</v>
      </c>
      <c r="CJ50" s="117">
        <v>0.125</v>
      </c>
      <c r="CK50" s="117">
        <v>0.125</v>
      </c>
      <c r="CL50" s="425" t="s">
        <v>528</v>
      </c>
      <c r="CM50" s="1159"/>
      <c r="CN50" s="1917"/>
    </row>
    <row r="51" spans="1:92" ht="60" x14ac:dyDescent="0.25">
      <c r="A51" s="232"/>
      <c r="B51" s="1659"/>
      <c r="C51" s="1163"/>
      <c r="D51" s="1390"/>
      <c r="E51" s="1277">
        <v>0.04</v>
      </c>
      <c r="F51" s="1162">
        <v>20</v>
      </c>
      <c r="G51" s="1166" t="s">
        <v>453</v>
      </c>
      <c r="H51" s="1159" t="s">
        <v>288</v>
      </c>
      <c r="I51" s="1159" t="s">
        <v>289</v>
      </c>
      <c r="J51" s="1159" t="s">
        <v>29</v>
      </c>
      <c r="K51" s="1167" t="s">
        <v>452</v>
      </c>
      <c r="L51" s="1159">
        <v>2018</v>
      </c>
      <c r="M51" s="1636">
        <v>0.9</v>
      </c>
      <c r="N51" s="1590">
        <v>6</v>
      </c>
      <c r="O51" s="1419">
        <v>6</v>
      </c>
      <c r="P51" s="1421">
        <f>N51/O51</f>
        <v>1</v>
      </c>
      <c r="Q51" s="1419">
        <v>4</v>
      </c>
      <c r="R51" s="1419">
        <v>5</v>
      </c>
      <c r="S51" s="1421">
        <f>Q51/R51</f>
        <v>0.8</v>
      </c>
      <c r="T51" s="1419">
        <v>5</v>
      </c>
      <c r="U51" s="1419">
        <v>5</v>
      </c>
      <c r="V51" s="1421">
        <f>T51/U51</f>
        <v>1</v>
      </c>
      <c r="W51" s="1245">
        <f>N51+Q51+T51</f>
        <v>15</v>
      </c>
      <c r="X51" s="1245">
        <f>O51+R51+U51</f>
        <v>16</v>
      </c>
      <c r="Y51" s="1624">
        <f>W51/X51</f>
        <v>0.9375</v>
      </c>
      <c r="Z51" s="1419">
        <v>13</v>
      </c>
      <c r="AA51" s="1419">
        <v>13</v>
      </c>
      <c r="AB51" s="1421">
        <f>Z51/AA51</f>
        <v>1</v>
      </c>
      <c r="AC51" s="1419">
        <v>10</v>
      </c>
      <c r="AD51" s="1419">
        <v>10</v>
      </c>
      <c r="AE51" s="1421">
        <f>AC51/AD51</f>
        <v>1</v>
      </c>
      <c r="AF51" s="1419">
        <v>9</v>
      </c>
      <c r="AG51" s="1419">
        <v>9</v>
      </c>
      <c r="AH51" s="1421">
        <f>AF51/AG51</f>
        <v>1</v>
      </c>
      <c r="AI51" s="1245">
        <f>Z51+AC51+AF51</f>
        <v>32</v>
      </c>
      <c r="AJ51" s="1245">
        <f>AA51+AD51+AG51</f>
        <v>32</v>
      </c>
      <c r="AK51" s="1624">
        <f>AI51/AJ51</f>
        <v>1</v>
      </c>
      <c r="AL51" s="1586">
        <f>AI51+W51</f>
        <v>47</v>
      </c>
      <c r="AM51" s="1586">
        <f>AJ51+X51</f>
        <v>48</v>
      </c>
      <c r="AN51" s="1631">
        <f>AL51/AM51</f>
        <v>0.97916666666666663</v>
      </c>
      <c r="AO51" s="1629">
        <v>8</v>
      </c>
      <c r="AP51" s="1419">
        <v>8</v>
      </c>
      <c r="AQ51" s="1421">
        <f>AO51/AP51</f>
        <v>1</v>
      </c>
      <c r="AR51" s="1629">
        <v>6</v>
      </c>
      <c r="AS51" s="1419">
        <v>6</v>
      </c>
      <c r="AT51" s="1421">
        <f>AR51/AS51</f>
        <v>1</v>
      </c>
      <c r="AU51" s="1629">
        <v>11</v>
      </c>
      <c r="AV51" s="1419">
        <v>11</v>
      </c>
      <c r="AW51" s="1421">
        <f>AU51/AV51</f>
        <v>1</v>
      </c>
      <c r="AX51" s="1245">
        <f>AO51+AR51+AU51</f>
        <v>25</v>
      </c>
      <c r="AY51" s="1245">
        <f>AP51+AS51+AV51</f>
        <v>25</v>
      </c>
      <c r="AZ51" s="1624">
        <f>AX51/AY51</f>
        <v>1</v>
      </c>
      <c r="BA51" s="1629">
        <v>5</v>
      </c>
      <c r="BB51" s="1419">
        <v>5</v>
      </c>
      <c r="BC51" s="1421">
        <f>BA51/BB51</f>
        <v>1</v>
      </c>
      <c r="BD51" s="1629">
        <v>4</v>
      </c>
      <c r="BE51" s="1419">
        <v>4</v>
      </c>
      <c r="BF51" s="1421">
        <f>BD51/BE51</f>
        <v>1</v>
      </c>
      <c r="BG51" s="1629">
        <v>10</v>
      </c>
      <c r="BH51" s="1419">
        <v>10</v>
      </c>
      <c r="BI51" s="1421">
        <f>BG51/BH51</f>
        <v>1</v>
      </c>
      <c r="BJ51" s="1245">
        <f>BA51+BD51+BG51</f>
        <v>19</v>
      </c>
      <c r="BK51" s="1245">
        <f>BB51+BE51+BH51</f>
        <v>19</v>
      </c>
      <c r="BL51" s="1624">
        <f>BJ51/BK51</f>
        <v>1</v>
      </c>
      <c r="BM51" s="1586">
        <f>AX51</f>
        <v>25</v>
      </c>
      <c r="BN51" s="1586">
        <f>AY51</f>
        <v>25</v>
      </c>
      <c r="BO51" s="1628">
        <f>BM51/BN51</f>
        <v>1</v>
      </c>
      <c r="BP51" s="1892">
        <f>BM51+AL51</f>
        <v>72</v>
      </c>
      <c r="BQ51" s="1892">
        <f>BN51+AM51</f>
        <v>73</v>
      </c>
      <c r="BR51" s="1668">
        <f>BP51/BQ51</f>
        <v>0.98630136986301364</v>
      </c>
      <c r="BS51" s="1425">
        <v>0.9</v>
      </c>
      <c r="BT51" s="1421">
        <v>0.99</v>
      </c>
      <c r="BU51" s="1627">
        <v>1</v>
      </c>
      <c r="BV51" s="1277">
        <f>BU51*E51</f>
        <v>0.04</v>
      </c>
      <c r="BW51" s="1390"/>
      <c r="BX51" s="574">
        <v>47</v>
      </c>
      <c r="BY51" s="421" t="s">
        <v>290</v>
      </c>
      <c r="BZ51" s="116">
        <v>0.5</v>
      </c>
      <c r="CA51" s="117">
        <v>0.125</v>
      </c>
      <c r="CB51" s="117">
        <v>0.125</v>
      </c>
      <c r="CC51" s="425" t="s">
        <v>529</v>
      </c>
      <c r="CD51" s="117">
        <v>0.125</v>
      </c>
      <c r="CE51" s="117">
        <v>0.125</v>
      </c>
      <c r="CF51" s="425" t="s">
        <v>529</v>
      </c>
      <c r="CG51" s="117">
        <v>0.125</v>
      </c>
      <c r="CH51" s="117">
        <v>0.125</v>
      </c>
      <c r="CI51" s="425" t="s">
        <v>529</v>
      </c>
      <c r="CJ51" s="117">
        <v>0.125</v>
      </c>
      <c r="CK51" s="117">
        <v>0.125</v>
      </c>
      <c r="CL51" s="425" t="s">
        <v>529</v>
      </c>
      <c r="CM51" s="1159"/>
      <c r="CN51" s="1917"/>
    </row>
    <row r="52" spans="1:92" ht="60" x14ac:dyDescent="0.25">
      <c r="A52" s="232"/>
      <c r="B52" s="1659"/>
      <c r="C52" s="1163"/>
      <c r="D52" s="1390"/>
      <c r="E52" s="1277"/>
      <c r="F52" s="1162"/>
      <c r="G52" s="1166"/>
      <c r="H52" s="1159"/>
      <c r="I52" s="1159"/>
      <c r="J52" s="1159"/>
      <c r="K52" s="1167"/>
      <c r="L52" s="1159"/>
      <c r="M52" s="1636"/>
      <c r="N52" s="1590"/>
      <c r="O52" s="1419"/>
      <c r="P52" s="1421"/>
      <c r="Q52" s="1419"/>
      <c r="R52" s="1419"/>
      <c r="S52" s="1421"/>
      <c r="T52" s="1419"/>
      <c r="U52" s="1419"/>
      <c r="V52" s="1421"/>
      <c r="W52" s="1245"/>
      <c r="X52" s="1245"/>
      <c r="Y52" s="1624"/>
      <c r="Z52" s="1419"/>
      <c r="AA52" s="1419"/>
      <c r="AB52" s="1421"/>
      <c r="AC52" s="1419"/>
      <c r="AD52" s="1419"/>
      <c r="AE52" s="1421"/>
      <c r="AF52" s="1419"/>
      <c r="AG52" s="1419"/>
      <c r="AH52" s="1421"/>
      <c r="AI52" s="1245"/>
      <c r="AJ52" s="1245"/>
      <c r="AK52" s="1624"/>
      <c r="AL52" s="1586"/>
      <c r="AM52" s="1586"/>
      <c r="AN52" s="1631"/>
      <c r="AO52" s="1629"/>
      <c r="AP52" s="1419"/>
      <c r="AQ52" s="1421"/>
      <c r="AR52" s="1629"/>
      <c r="AS52" s="1419"/>
      <c r="AT52" s="1421"/>
      <c r="AU52" s="1629"/>
      <c r="AV52" s="1419"/>
      <c r="AW52" s="1421"/>
      <c r="AX52" s="1245"/>
      <c r="AY52" s="1245"/>
      <c r="AZ52" s="1624"/>
      <c r="BA52" s="1629"/>
      <c r="BB52" s="1419"/>
      <c r="BC52" s="1421"/>
      <c r="BD52" s="1629"/>
      <c r="BE52" s="1419"/>
      <c r="BF52" s="1421"/>
      <c r="BG52" s="1629"/>
      <c r="BH52" s="1419"/>
      <c r="BI52" s="1421"/>
      <c r="BJ52" s="1245"/>
      <c r="BK52" s="1245"/>
      <c r="BL52" s="1624"/>
      <c r="BM52" s="1586"/>
      <c r="BN52" s="1586"/>
      <c r="BO52" s="1628"/>
      <c r="BP52" s="1892"/>
      <c r="BQ52" s="1892"/>
      <c r="BR52" s="1668"/>
      <c r="BS52" s="1425"/>
      <c r="BT52" s="1421"/>
      <c r="BU52" s="1627"/>
      <c r="BV52" s="1277"/>
      <c r="BW52" s="1390"/>
      <c r="BX52" s="574">
        <v>48</v>
      </c>
      <c r="BY52" s="421" t="s">
        <v>291</v>
      </c>
      <c r="BZ52" s="116">
        <v>0.5</v>
      </c>
      <c r="CA52" s="117">
        <v>0.125</v>
      </c>
      <c r="CB52" s="117">
        <v>0.125</v>
      </c>
      <c r="CC52" s="425" t="s">
        <v>529</v>
      </c>
      <c r="CD52" s="117">
        <v>0.125</v>
      </c>
      <c r="CE52" s="117">
        <v>0.125</v>
      </c>
      <c r="CF52" s="425" t="s">
        <v>529</v>
      </c>
      <c r="CG52" s="117">
        <v>0.125</v>
      </c>
      <c r="CH52" s="117">
        <v>0.125</v>
      </c>
      <c r="CI52" s="425" t="s">
        <v>529</v>
      </c>
      <c r="CJ52" s="117">
        <v>0.125</v>
      </c>
      <c r="CK52" s="117">
        <v>0.125</v>
      </c>
      <c r="CL52" s="425" t="s">
        <v>529</v>
      </c>
      <c r="CM52" s="1159"/>
      <c r="CN52" s="1917"/>
    </row>
    <row r="53" spans="1:92" ht="38.25" x14ac:dyDescent="0.25">
      <c r="A53" s="232"/>
      <c r="B53" s="1659"/>
      <c r="C53" s="1163"/>
      <c r="D53" s="1390"/>
      <c r="E53" s="1277">
        <v>0.01</v>
      </c>
      <c r="F53" s="1162">
        <v>21</v>
      </c>
      <c r="G53" s="1163" t="s">
        <v>455</v>
      </c>
      <c r="H53" s="1163" t="s">
        <v>35</v>
      </c>
      <c r="I53" s="1163" t="s">
        <v>36</v>
      </c>
      <c r="J53" s="1192" t="s">
        <v>279</v>
      </c>
      <c r="K53" s="1175" t="s">
        <v>454</v>
      </c>
      <c r="L53" s="1194">
        <v>2018</v>
      </c>
      <c r="M53" s="1625">
        <v>0.17699999999999999</v>
      </c>
      <c r="N53" s="1626">
        <v>9</v>
      </c>
      <c r="O53" s="1613">
        <v>16</v>
      </c>
      <c r="P53" s="1623">
        <f>N53/O53</f>
        <v>0.5625</v>
      </c>
      <c r="Q53" s="1613">
        <v>10</v>
      </c>
      <c r="R53" s="1613">
        <v>19</v>
      </c>
      <c r="S53" s="1623">
        <f>Q53/R53</f>
        <v>0.52631578947368418</v>
      </c>
      <c r="T53" s="1613">
        <v>3</v>
      </c>
      <c r="U53" s="1613">
        <v>14</v>
      </c>
      <c r="V53" s="1623">
        <f>T53/U53</f>
        <v>0.21428571428571427</v>
      </c>
      <c r="W53" s="1594">
        <f>N53+Q53+T53</f>
        <v>22</v>
      </c>
      <c r="X53" s="1594">
        <f>O53+R53+U53</f>
        <v>49</v>
      </c>
      <c r="Y53" s="1595">
        <f>W53/X53</f>
        <v>0.44897959183673469</v>
      </c>
      <c r="Z53" s="1613">
        <v>4</v>
      </c>
      <c r="AA53" s="1613">
        <v>10</v>
      </c>
      <c r="AB53" s="1623">
        <f>Z53/AA53</f>
        <v>0.4</v>
      </c>
      <c r="AC53" s="1613">
        <v>6</v>
      </c>
      <c r="AD53" s="1613">
        <v>9</v>
      </c>
      <c r="AE53" s="1623">
        <f>AC53/AD53</f>
        <v>0.66666666666666663</v>
      </c>
      <c r="AF53" s="1613">
        <v>5</v>
      </c>
      <c r="AG53" s="1613">
        <v>7</v>
      </c>
      <c r="AH53" s="1623">
        <f>AF53/AG53</f>
        <v>0.7142857142857143</v>
      </c>
      <c r="AI53" s="1594">
        <f>Z53+AC53+AF53</f>
        <v>15</v>
      </c>
      <c r="AJ53" s="1594">
        <f>AA53+AD53+AG53</f>
        <v>26</v>
      </c>
      <c r="AK53" s="1595">
        <f>AI53/AJ53</f>
        <v>0.57692307692307687</v>
      </c>
      <c r="AL53" s="1596">
        <f>AI53+W53</f>
        <v>37</v>
      </c>
      <c r="AM53" s="1596">
        <f>AJ53+X53</f>
        <v>75</v>
      </c>
      <c r="AN53" s="1597">
        <f>AL53/AM53</f>
        <v>0.49333333333333335</v>
      </c>
      <c r="AO53" s="1613">
        <v>1</v>
      </c>
      <c r="AP53" s="1614">
        <v>2</v>
      </c>
      <c r="AQ53" s="1607">
        <f>AO53/AP53</f>
        <v>0.5</v>
      </c>
      <c r="AR53" s="1613">
        <v>2</v>
      </c>
      <c r="AS53" s="1614">
        <v>5</v>
      </c>
      <c r="AT53" s="1607">
        <f>AR53/AS53</f>
        <v>0.4</v>
      </c>
      <c r="AU53" s="1613">
        <v>2</v>
      </c>
      <c r="AV53" s="1614">
        <v>6</v>
      </c>
      <c r="AW53" s="1607">
        <f>AU53/AV53</f>
        <v>0.33333333333333331</v>
      </c>
      <c r="AX53" s="1617">
        <f>AO53+AR53+AU53</f>
        <v>5</v>
      </c>
      <c r="AY53" s="1617">
        <f>AP53+AS53+AV53</f>
        <v>13</v>
      </c>
      <c r="AZ53" s="1620">
        <f>AX53/AY53</f>
        <v>0.38461538461538464</v>
      </c>
      <c r="BA53" s="1613">
        <v>3</v>
      </c>
      <c r="BB53" s="1614">
        <v>10</v>
      </c>
      <c r="BC53" s="1607">
        <f>BA53/BB53</f>
        <v>0.3</v>
      </c>
      <c r="BD53" s="1613">
        <v>2</v>
      </c>
      <c r="BE53" s="1614">
        <v>7</v>
      </c>
      <c r="BF53" s="1607">
        <f>BD53/BE53</f>
        <v>0.2857142857142857</v>
      </c>
      <c r="BG53" s="1613">
        <v>2</v>
      </c>
      <c r="BH53" s="1614">
        <v>7</v>
      </c>
      <c r="BI53" s="1607">
        <f>BG53/BH53</f>
        <v>0.2857142857142857</v>
      </c>
      <c r="BJ53" s="1617">
        <f>BA53+BD53+BG53</f>
        <v>7</v>
      </c>
      <c r="BK53" s="1617">
        <f>BB53+BE53+BH53</f>
        <v>24</v>
      </c>
      <c r="BL53" s="1620">
        <f>BJ53/BK53</f>
        <v>0.29166666666666669</v>
      </c>
      <c r="BM53" s="1598">
        <f>AX53+BJ53</f>
        <v>12</v>
      </c>
      <c r="BN53" s="1598">
        <f>AY53+BK53</f>
        <v>37</v>
      </c>
      <c r="BO53" s="1601">
        <f>BM53/BN53</f>
        <v>0.32432432432432434</v>
      </c>
      <c r="BP53" s="1911">
        <f>BM53+AL53</f>
        <v>49</v>
      </c>
      <c r="BQ53" s="1911">
        <f>BN53+AM53</f>
        <v>112</v>
      </c>
      <c r="BR53" s="1938">
        <f>BP53/BQ53</f>
        <v>0.4375</v>
      </c>
      <c r="BS53" s="1604">
        <v>0.17699999999999999</v>
      </c>
      <c r="BT53" s="1607">
        <f>BR53</f>
        <v>0.4375</v>
      </c>
      <c r="BU53" s="1610">
        <v>1</v>
      </c>
      <c r="BV53" s="1277">
        <f>BU53*E53</f>
        <v>0.01</v>
      </c>
      <c r="BW53" s="1390"/>
      <c r="BX53" s="574">
        <v>49</v>
      </c>
      <c r="BY53" s="422" t="s">
        <v>57</v>
      </c>
      <c r="BZ53" s="146">
        <v>0.25</v>
      </c>
      <c r="CA53" s="147">
        <v>6.25E-2</v>
      </c>
      <c r="CB53" s="147">
        <v>6.25E-2</v>
      </c>
      <c r="CC53" s="147" t="s">
        <v>530</v>
      </c>
      <c r="CD53" s="147">
        <v>6.25E-2</v>
      </c>
      <c r="CE53" s="147">
        <v>6.25E-2</v>
      </c>
      <c r="CF53" s="147" t="s">
        <v>530</v>
      </c>
      <c r="CG53" s="147">
        <v>6.25E-2</v>
      </c>
      <c r="CH53" s="147">
        <v>6.25E-2</v>
      </c>
      <c r="CI53" s="147" t="s">
        <v>530</v>
      </c>
      <c r="CJ53" s="147">
        <v>6.25E-2</v>
      </c>
      <c r="CK53" s="147">
        <v>6.25E-2</v>
      </c>
      <c r="CL53" s="147" t="s">
        <v>530</v>
      </c>
      <c r="CM53" s="1159"/>
      <c r="CN53" s="1917"/>
    </row>
    <row r="54" spans="1:92" ht="25.5" x14ac:dyDescent="0.25">
      <c r="A54" s="232"/>
      <c r="B54" s="1659"/>
      <c r="C54" s="1163"/>
      <c r="D54" s="1390"/>
      <c r="E54" s="1277"/>
      <c r="F54" s="1162"/>
      <c r="G54" s="1163"/>
      <c r="H54" s="1163"/>
      <c r="I54" s="1163"/>
      <c r="J54" s="1192"/>
      <c r="K54" s="1193"/>
      <c r="L54" s="1194"/>
      <c r="M54" s="1625"/>
      <c r="N54" s="1626"/>
      <c r="O54" s="1613"/>
      <c r="P54" s="1623"/>
      <c r="Q54" s="1613"/>
      <c r="R54" s="1613"/>
      <c r="S54" s="1623"/>
      <c r="T54" s="1613"/>
      <c r="U54" s="1613"/>
      <c r="V54" s="1623"/>
      <c r="W54" s="1594"/>
      <c r="X54" s="1594"/>
      <c r="Y54" s="1595"/>
      <c r="Z54" s="1613"/>
      <c r="AA54" s="1613"/>
      <c r="AB54" s="1623"/>
      <c r="AC54" s="1613"/>
      <c r="AD54" s="1613"/>
      <c r="AE54" s="1623"/>
      <c r="AF54" s="1613"/>
      <c r="AG54" s="1613"/>
      <c r="AH54" s="1623"/>
      <c r="AI54" s="1594"/>
      <c r="AJ54" s="1594"/>
      <c r="AK54" s="1595"/>
      <c r="AL54" s="1596"/>
      <c r="AM54" s="1596"/>
      <c r="AN54" s="1597"/>
      <c r="AO54" s="1613"/>
      <c r="AP54" s="1615"/>
      <c r="AQ54" s="1608"/>
      <c r="AR54" s="1613"/>
      <c r="AS54" s="1615"/>
      <c r="AT54" s="1608"/>
      <c r="AU54" s="1613"/>
      <c r="AV54" s="1615"/>
      <c r="AW54" s="1608"/>
      <c r="AX54" s="1618"/>
      <c r="AY54" s="1618"/>
      <c r="AZ54" s="1621"/>
      <c r="BA54" s="1613"/>
      <c r="BB54" s="1615"/>
      <c r="BC54" s="1608"/>
      <c r="BD54" s="1613"/>
      <c r="BE54" s="1615"/>
      <c r="BF54" s="1608"/>
      <c r="BG54" s="1613"/>
      <c r="BH54" s="1615"/>
      <c r="BI54" s="1608"/>
      <c r="BJ54" s="1618"/>
      <c r="BK54" s="1618"/>
      <c r="BL54" s="1621"/>
      <c r="BM54" s="1599"/>
      <c r="BN54" s="1599"/>
      <c r="BO54" s="1602"/>
      <c r="BP54" s="1912"/>
      <c r="BQ54" s="1912"/>
      <c r="BR54" s="1939"/>
      <c r="BS54" s="1605"/>
      <c r="BT54" s="1608"/>
      <c r="BU54" s="1611"/>
      <c r="BV54" s="1277"/>
      <c r="BW54" s="1390"/>
      <c r="BX54" s="574">
        <v>50</v>
      </c>
      <c r="BY54" s="422" t="s">
        <v>60</v>
      </c>
      <c r="BZ54" s="146">
        <v>0.25</v>
      </c>
      <c r="CA54" s="147">
        <v>6.25E-2</v>
      </c>
      <c r="CB54" s="147">
        <v>6.25E-2</v>
      </c>
      <c r="CC54" s="147" t="s">
        <v>531</v>
      </c>
      <c r="CD54" s="147">
        <v>6.25E-2</v>
      </c>
      <c r="CE54" s="147">
        <v>6.25E-2</v>
      </c>
      <c r="CF54" s="147" t="s">
        <v>531</v>
      </c>
      <c r="CG54" s="147">
        <v>6.25E-2</v>
      </c>
      <c r="CH54" s="147">
        <v>6.25E-2</v>
      </c>
      <c r="CI54" s="147" t="s">
        <v>531</v>
      </c>
      <c r="CJ54" s="147">
        <v>6.25E-2</v>
      </c>
      <c r="CK54" s="147">
        <v>6.25E-2</v>
      </c>
      <c r="CL54" s="147" t="s">
        <v>531</v>
      </c>
      <c r="CM54" s="1159"/>
      <c r="CN54" s="1917"/>
    </row>
    <row r="55" spans="1:92" ht="38.25" x14ac:dyDescent="0.25">
      <c r="A55" s="232"/>
      <c r="B55" s="1659"/>
      <c r="C55" s="1163"/>
      <c r="D55" s="1390"/>
      <c r="E55" s="1277"/>
      <c r="F55" s="1162"/>
      <c r="G55" s="1163"/>
      <c r="H55" s="1163"/>
      <c r="I55" s="1163"/>
      <c r="J55" s="1192"/>
      <c r="K55" s="1193"/>
      <c r="L55" s="1194"/>
      <c r="M55" s="1625"/>
      <c r="N55" s="1626"/>
      <c r="O55" s="1613"/>
      <c r="P55" s="1623"/>
      <c r="Q55" s="1613"/>
      <c r="R55" s="1613"/>
      <c r="S55" s="1623"/>
      <c r="T55" s="1613"/>
      <c r="U55" s="1613"/>
      <c r="V55" s="1623"/>
      <c r="W55" s="1594"/>
      <c r="X55" s="1594"/>
      <c r="Y55" s="1595"/>
      <c r="Z55" s="1613"/>
      <c r="AA55" s="1613"/>
      <c r="AB55" s="1623"/>
      <c r="AC55" s="1613"/>
      <c r="AD55" s="1613"/>
      <c r="AE55" s="1623"/>
      <c r="AF55" s="1613"/>
      <c r="AG55" s="1613"/>
      <c r="AH55" s="1623"/>
      <c r="AI55" s="1594"/>
      <c r="AJ55" s="1594"/>
      <c r="AK55" s="1595"/>
      <c r="AL55" s="1596"/>
      <c r="AM55" s="1596"/>
      <c r="AN55" s="1597"/>
      <c r="AO55" s="1613"/>
      <c r="AP55" s="1615"/>
      <c r="AQ55" s="1608"/>
      <c r="AR55" s="1613"/>
      <c r="AS55" s="1615"/>
      <c r="AT55" s="1608"/>
      <c r="AU55" s="1613"/>
      <c r="AV55" s="1615"/>
      <c r="AW55" s="1608"/>
      <c r="AX55" s="1618"/>
      <c r="AY55" s="1618"/>
      <c r="AZ55" s="1621"/>
      <c r="BA55" s="1613"/>
      <c r="BB55" s="1615"/>
      <c r="BC55" s="1608"/>
      <c r="BD55" s="1613"/>
      <c r="BE55" s="1615"/>
      <c r="BF55" s="1608"/>
      <c r="BG55" s="1613"/>
      <c r="BH55" s="1615"/>
      <c r="BI55" s="1608"/>
      <c r="BJ55" s="1618"/>
      <c r="BK55" s="1618"/>
      <c r="BL55" s="1621"/>
      <c r="BM55" s="1599"/>
      <c r="BN55" s="1599"/>
      <c r="BO55" s="1602"/>
      <c r="BP55" s="1912"/>
      <c r="BQ55" s="1912"/>
      <c r="BR55" s="1939"/>
      <c r="BS55" s="1605"/>
      <c r="BT55" s="1608"/>
      <c r="BU55" s="1611"/>
      <c r="BV55" s="1277"/>
      <c r="BW55" s="1390"/>
      <c r="BX55" s="574">
        <v>51</v>
      </c>
      <c r="BY55" s="422" t="s">
        <v>58</v>
      </c>
      <c r="BZ55" s="146">
        <v>0.25</v>
      </c>
      <c r="CA55" s="147">
        <v>6.25E-2</v>
      </c>
      <c r="CB55" s="147">
        <v>6.25E-2</v>
      </c>
      <c r="CC55" s="147" t="s">
        <v>532</v>
      </c>
      <c r="CD55" s="147">
        <v>6.25E-2</v>
      </c>
      <c r="CE55" s="147">
        <v>6.25E-2</v>
      </c>
      <c r="CF55" s="147" t="s">
        <v>532</v>
      </c>
      <c r="CG55" s="147">
        <v>6.25E-2</v>
      </c>
      <c r="CH55" s="147">
        <v>6.25E-2</v>
      </c>
      <c r="CI55" s="147" t="s">
        <v>532</v>
      </c>
      <c r="CJ55" s="147">
        <v>6.25E-2</v>
      </c>
      <c r="CK55" s="147">
        <v>6.25E-2</v>
      </c>
      <c r="CL55" s="147" t="s">
        <v>532</v>
      </c>
      <c r="CM55" s="1159"/>
      <c r="CN55" s="1917"/>
    </row>
    <row r="56" spans="1:92" ht="38.25" x14ac:dyDescent="0.25">
      <c r="A56" s="232"/>
      <c r="B56" s="1659"/>
      <c r="C56" s="1163"/>
      <c r="D56" s="1390"/>
      <c r="E56" s="1277"/>
      <c r="F56" s="1162"/>
      <c r="G56" s="1163"/>
      <c r="H56" s="1163"/>
      <c r="I56" s="1163"/>
      <c r="J56" s="1192"/>
      <c r="K56" s="1193"/>
      <c r="L56" s="1194"/>
      <c r="M56" s="1625"/>
      <c r="N56" s="1626"/>
      <c r="O56" s="1613"/>
      <c r="P56" s="1623"/>
      <c r="Q56" s="1613"/>
      <c r="R56" s="1613"/>
      <c r="S56" s="1623"/>
      <c r="T56" s="1613"/>
      <c r="U56" s="1613"/>
      <c r="V56" s="1623"/>
      <c r="W56" s="1594"/>
      <c r="X56" s="1594"/>
      <c r="Y56" s="1595"/>
      <c r="Z56" s="1613"/>
      <c r="AA56" s="1613"/>
      <c r="AB56" s="1623"/>
      <c r="AC56" s="1613"/>
      <c r="AD56" s="1613"/>
      <c r="AE56" s="1623"/>
      <c r="AF56" s="1613"/>
      <c r="AG56" s="1613"/>
      <c r="AH56" s="1623"/>
      <c r="AI56" s="1594"/>
      <c r="AJ56" s="1594"/>
      <c r="AK56" s="1595"/>
      <c r="AL56" s="1596"/>
      <c r="AM56" s="1596"/>
      <c r="AN56" s="1597"/>
      <c r="AO56" s="1613"/>
      <c r="AP56" s="1616"/>
      <c r="AQ56" s="1609"/>
      <c r="AR56" s="1613"/>
      <c r="AS56" s="1616"/>
      <c r="AT56" s="1609"/>
      <c r="AU56" s="1613"/>
      <c r="AV56" s="1616"/>
      <c r="AW56" s="1609"/>
      <c r="AX56" s="1619"/>
      <c r="AY56" s="1619"/>
      <c r="AZ56" s="1622"/>
      <c r="BA56" s="1613"/>
      <c r="BB56" s="1616"/>
      <c r="BC56" s="1609"/>
      <c r="BD56" s="1613"/>
      <c r="BE56" s="1616"/>
      <c r="BF56" s="1609"/>
      <c r="BG56" s="1613"/>
      <c r="BH56" s="1616"/>
      <c r="BI56" s="1609"/>
      <c r="BJ56" s="1619"/>
      <c r="BK56" s="1619"/>
      <c r="BL56" s="1622"/>
      <c r="BM56" s="1600"/>
      <c r="BN56" s="1600"/>
      <c r="BO56" s="1603"/>
      <c r="BP56" s="1913"/>
      <c r="BQ56" s="1913"/>
      <c r="BR56" s="1940"/>
      <c r="BS56" s="1606"/>
      <c r="BT56" s="1609"/>
      <c r="BU56" s="1612"/>
      <c r="BV56" s="1277"/>
      <c r="BW56" s="1390"/>
      <c r="BX56" s="574">
        <v>52</v>
      </c>
      <c r="BY56" s="422" t="s">
        <v>59</v>
      </c>
      <c r="BZ56" s="146">
        <v>0.25</v>
      </c>
      <c r="CA56" s="147">
        <v>6.25E-2</v>
      </c>
      <c r="CB56" s="147">
        <v>6.25E-2</v>
      </c>
      <c r="CC56" s="147" t="s">
        <v>530</v>
      </c>
      <c r="CD56" s="147">
        <v>6.25E-2</v>
      </c>
      <c r="CE56" s="147">
        <v>6.25E-2</v>
      </c>
      <c r="CF56" s="147" t="s">
        <v>530</v>
      </c>
      <c r="CG56" s="147">
        <v>6.25E-2</v>
      </c>
      <c r="CH56" s="147">
        <v>6.25E-2</v>
      </c>
      <c r="CI56" s="147" t="s">
        <v>530</v>
      </c>
      <c r="CJ56" s="147">
        <v>6.25E-2</v>
      </c>
      <c r="CK56" s="147">
        <v>6.25E-2</v>
      </c>
      <c r="CL56" s="147" t="s">
        <v>530</v>
      </c>
      <c r="CM56" s="1159"/>
      <c r="CN56" s="1917"/>
    </row>
    <row r="57" spans="1:92" ht="36" x14ac:dyDescent="0.25">
      <c r="A57" s="232"/>
      <c r="B57" s="1659"/>
      <c r="C57" s="1163"/>
      <c r="D57" s="1390"/>
      <c r="E57" s="1277">
        <v>0.01</v>
      </c>
      <c r="F57" s="1162">
        <v>22</v>
      </c>
      <c r="G57" s="1163" t="s">
        <v>292</v>
      </c>
      <c r="H57" s="1159" t="s">
        <v>293</v>
      </c>
      <c r="I57" s="1159" t="s">
        <v>294</v>
      </c>
      <c r="J57" s="1159" t="s">
        <v>279</v>
      </c>
      <c r="K57" s="1164" t="s">
        <v>456</v>
      </c>
      <c r="L57" s="1159">
        <v>2018</v>
      </c>
      <c r="M57" s="1592">
        <v>0.1244</v>
      </c>
      <c r="N57" s="1590">
        <v>9</v>
      </c>
      <c r="O57" s="1419">
        <v>2337</v>
      </c>
      <c r="P57" s="1591">
        <f>N57/O57</f>
        <v>3.8510911424903724E-3</v>
      </c>
      <c r="Q57" s="1419">
        <v>28</v>
      </c>
      <c r="R57" s="1419">
        <v>2337</v>
      </c>
      <c r="S57" s="1589">
        <f>Q57/R57</f>
        <v>1.198117244330338E-2</v>
      </c>
      <c r="T57" s="1419">
        <v>11</v>
      </c>
      <c r="U57" s="1419">
        <v>2337</v>
      </c>
      <c r="V57" s="1421">
        <f>T57/U57</f>
        <v>4.7068891741548994E-3</v>
      </c>
      <c r="W57" s="1419">
        <f>N57+Q57+T57</f>
        <v>48</v>
      </c>
      <c r="X57" s="1419">
        <v>2337</v>
      </c>
      <c r="Y57" s="1589">
        <f>W57/X57</f>
        <v>2.0539152759948651E-2</v>
      </c>
      <c r="Z57" s="1419">
        <v>20</v>
      </c>
      <c r="AA57" s="1419">
        <v>2337</v>
      </c>
      <c r="AB57" s="1589">
        <f>Z57/AA57</f>
        <v>8.5579803166452723E-3</v>
      </c>
      <c r="AC57" s="1419">
        <v>14</v>
      </c>
      <c r="AD57" s="1419">
        <v>2337</v>
      </c>
      <c r="AE57" s="1589">
        <f>AC57/AD57</f>
        <v>5.9905862216516901E-3</v>
      </c>
      <c r="AF57" s="1419">
        <v>13</v>
      </c>
      <c r="AG57" s="1419">
        <v>2337</v>
      </c>
      <c r="AH57" s="1589">
        <f>AF57/AG57</f>
        <v>5.5626872058194268E-3</v>
      </c>
      <c r="AI57" s="1245">
        <f>Z57+AC57+AF57</f>
        <v>47</v>
      </c>
      <c r="AJ57" s="1245">
        <v>2337</v>
      </c>
      <c r="AK57" s="1585">
        <f>AI57/AJ57</f>
        <v>2.0111253744116389E-2</v>
      </c>
      <c r="AL57" s="1586">
        <f>AI57+W57</f>
        <v>95</v>
      </c>
      <c r="AM57" s="1586">
        <v>2337</v>
      </c>
      <c r="AN57" s="1588">
        <f>AL57/AM57</f>
        <v>4.065040650406504E-2</v>
      </c>
      <c r="AO57" s="1419">
        <v>19</v>
      </c>
      <c r="AP57" s="1419">
        <v>2337</v>
      </c>
      <c r="AQ57" s="1286">
        <f>AO57/AP57</f>
        <v>8.130081300813009E-3</v>
      </c>
      <c r="AR57" s="1419">
        <v>11</v>
      </c>
      <c r="AS57" s="1419">
        <v>2337</v>
      </c>
      <c r="AT57" s="1286">
        <f>AR57/AS57</f>
        <v>4.7068891741548994E-3</v>
      </c>
      <c r="AU57" s="1419">
        <v>18</v>
      </c>
      <c r="AV57" s="1419">
        <v>2337</v>
      </c>
      <c r="AW57" s="1286">
        <f>AU57/AV57</f>
        <v>7.7021822849807449E-3</v>
      </c>
      <c r="AX57" s="1245">
        <f>AO57+AR57+AU57</f>
        <v>48</v>
      </c>
      <c r="AY57" s="1245">
        <v>2337</v>
      </c>
      <c r="AZ57" s="1585">
        <f>AX57/AY57</f>
        <v>2.0539152759948651E-2</v>
      </c>
      <c r="BA57" s="1419">
        <v>23</v>
      </c>
      <c r="BB57" s="1419">
        <v>2337</v>
      </c>
      <c r="BC57" s="1286">
        <f>BA57/BB57</f>
        <v>9.8416773641420621E-3</v>
      </c>
      <c r="BD57" s="1419">
        <v>13</v>
      </c>
      <c r="BE57" s="1419">
        <v>2337</v>
      </c>
      <c r="BF57" s="1286">
        <f>BD57/BE57</f>
        <v>5.5626872058194268E-3</v>
      </c>
      <c r="BG57" s="1419">
        <v>19</v>
      </c>
      <c r="BH57" s="1419">
        <v>2337</v>
      </c>
      <c r="BI57" s="1286">
        <f>BG57/BH57</f>
        <v>8.130081300813009E-3</v>
      </c>
      <c r="BJ57" s="1245">
        <f>BA57+BD57+BG57</f>
        <v>55</v>
      </c>
      <c r="BK57" s="1245">
        <v>2337</v>
      </c>
      <c r="BL57" s="1585">
        <f>BJ57/BK57</f>
        <v>2.3534445870774499E-2</v>
      </c>
      <c r="BM57" s="1586">
        <f>AX57+BJ57</f>
        <v>103</v>
      </c>
      <c r="BN57" s="1586">
        <v>2337</v>
      </c>
      <c r="BO57" s="1588">
        <f>BM57/BN57</f>
        <v>4.4073598630723146E-2</v>
      </c>
      <c r="BP57" s="1892">
        <f>BM57+AL57</f>
        <v>198</v>
      </c>
      <c r="BQ57" s="1892">
        <v>2337</v>
      </c>
      <c r="BR57" s="1941">
        <f>BP57/BQ57</f>
        <v>8.4724005134788186E-2</v>
      </c>
      <c r="BS57" s="1633">
        <v>8.4400000000000003E-2</v>
      </c>
      <c r="BT57" s="1591">
        <f>BR57</f>
        <v>8.4724005134788186E-2</v>
      </c>
      <c r="BU57" s="1948">
        <f>(BT57/BS57)</f>
        <v>1.0038389233979643</v>
      </c>
      <c r="BV57" s="1277">
        <f>BU57*E57</f>
        <v>1.0038389233979643E-2</v>
      </c>
      <c r="BW57" s="1390"/>
      <c r="BX57" s="574">
        <v>53</v>
      </c>
      <c r="BY57" s="421" t="s">
        <v>296</v>
      </c>
      <c r="BZ57" s="116">
        <v>0.5</v>
      </c>
      <c r="CA57" s="117">
        <v>0.125</v>
      </c>
      <c r="CB57" s="117">
        <v>0</v>
      </c>
      <c r="CC57" s="117" t="s">
        <v>227</v>
      </c>
      <c r="CD57" s="117">
        <v>0.125</v>
      </c>
      <c r="CE57" s="117">
        <v>0</v>
      </c>
      <c r="CF57" s="117" t="s">
        <v>227</v>
      </c>
      <c r="CG57" s="117">
        <v>0.125</v>
      </c>
      <c r="CH57" s="117">
        <v>0</v>
      </c>
      <c r="CI57" s="117" t="s">
        <v>227</v>
      </c>
      <c r="CJ57" s="117">
        <v>0.125</v>
      </c>
      <c r="CK57" s="117">
        <v>0</v>
      </c>
      <c r="CL57" s="117" t="s">
        <v>227</v>
      </c>
      <c r="CM57" s="1159"/>
      <c r="CN57" s="1917"/>
    </row>
    <row r="58" spans="1:92" ht="24" x14ac:dyDescent="0.25">
      <c r="A58" s="232"/>
      <c r="B58" s="1659"/>
      <c r="C58" s="1163"/>
      <c r="D58" s="1390"/>
      <c r="E58" s="1277"/>
      <c r="F58" s="1162"/>
      <c r="G58" s="1163"/>
      <c r="H58" s="1159"/>
      <c r="I58" s="1159"/>
      <c r="J58" s="1159"/>
      <c r="K58" s="1164"/>
      <c r="L58" s="1159"/>
      <c r="M58" s="1593"/>
      <c r="N58" s="1590"/>
      <c r="O58" s="1419"/>
      <c r="P58" s="1591"/>
      <c r="Q58" s="1419"/>
      <c r="R58" s="1419"/>
      <c r="S58" s="1589"/>
      <c r="T58" s="1419"/>
      <c r="U58" s="1419"/>
      <c r="V58" s="1421"/>
      <c r="W58" s="1419"/>
      <c r="X58" s="1419"/>
      <c r="Y58" s="1589"/>
      <c r="Z58" s="1419"/>
      <c r="AA58" s="1419"/>
      <c r="AB58" s="1589"/>
      <c r="AC58" s="1419"/>
      <c r="AD58" s="1419"/>
      <c r="AE58" s="1589"/>
      <c r="AF58" s="1419"/>
      <c r="AG58" s="1419"/>
      <c r="AH58" s="1589"/>
      <c r="AI58" s="1244"/>
      <c r="AJ58" s="1245"/>
      <c r="AK58" s="1585"/>
      <c r="AL58" s="1587"/>
      <c r="AM58" s="1586"/>
      <c r="AN58" s="1588"/>
      <c r="AO58" s="1074"/>
      <c r="AP58" s="1419"/>
      <c r="AQ58" s="1286"/>
      <c r="AR58" s="1074"/>
      <c r="AS58" s="1419"/>
      <c r="AT58" s="1286"/>
      <c r="AU58" s="1074"/>
      <c r="AV58" s="1419"/>
      <c r="AW58" s="1286"/>
      <c r="AX58" s="1244"/>
      <c r="AY58" s="1245"/>
      <c r="AZ58" s="1585"/>
      <c r="BA58" s="1074"/>
      <c r="BB58" s="1419"/>
      <c r="BC58" s="1286"/>
      <c r="BD58" s="1074"/>
      <c r="BE58" s="1419"/>
      <c r="BF58" s="1286"/>
      <c r="BG58" s="1074"/>
      <c r="BH58" s="1419"/>
      <c r="BI58" s="1286"/>
      <c r="BJ58" s="1244"/>
      <c r="BK58" s="1245"/>
      <c r="BL58" s="1585"/>
      <c r="BM58" s="1587"/>
      <c r="BN58" s="1586"/>
      <c r="BO58" s="1588"/>
      <c r="BP58" s="1140"/>
      <c r="BQ58" s="1892"/>
      <c r="BR58" s="1941"/>
      <c r="BS58" s="1634"/>
      <c r="BT58" s="1074"/>
      <c r="BU58" s="1948"/>
      <c r="BV58" s="1277"/>
      <c r="BW58" s="1390"/>
      <c r="BX58" s="574">
        <v>54</v>
      </c>
      <c r="BY58" s="421" t="s">
        <v>295</v>
      </c>
      <c r="BZ58" s="116">
        <v>0.5</v>
      </c>
      <c r="CA58" s="117">
        <v>0.125</v>
      </c>
      <c r="CB58" s="117">
        <v>0</v>
      </c>
      <c r="CC58" s="117" t="s">
        <v>227</v>
      </c>
      <c r="CD58" s="117">
        <v>0.125</v>
      </c>
      <c r="CE58" s="117">
        <v>0</v>
      </c>
      <c r="CF58" s="117" t="s">
        <v>227</v>
      </c>
      <c r="CG58" s="117">
        <v>0.125</v>
      </c>
      <c r="CH58" s="117">
        <v>0</v>
      </c>
      <c r="CI58" s="117" t="s">
        <v>227</v>
      </c>
      <c r="CJ58" s="117">
        <v>0.125</v>
      </c>
      <c r="CK58" s="117">
        <v>0</v>
      </c>
      <c r="CL58" s="117" t="s">
        <v>227</v>
      </c>
      <c r="CM58" s="1159"/>
      <c r="CN58" s="1917"/>
    </row>
    <row r="59" spans="1:92" ht="60.75" thickBot="1" x14ac:dyDescent="0.3">
      <c r="A59" s="232"/>
      <c r="B59" s="1660"/>
      <c r="C59" s="1661"/>
      <c r="D59" s="1391"/>
      <c r="E59" s="599">
        <v>0.01</v>
      </c>
      <c r="F59" s="119">
        <v>23</v>
      </c>
      <c r="G59" s="589" t="s">
        <v>299</v>
      </c>
      <c r="H59" s="589" t="s">
        <v>216</v>
      </c>
      <c r="I59" s="589" t="s">
        <v>566</v>
      </c>
      <c r="J59" s="121" t="s">
        <v>279</v>
      </c>
      <c r="K59" s="564">
        <v>0.9</v>
      </c>
      <c r="L59" s="122">
        <v>2018</v>
      </c>
      <c r="M59" s="475">
        <v>0.9</v>
      </c>
      <c r="N59" s="792">
        <v>0</v>
      </c>
      <c r="O59" s="790">
        <v>4</v>
      </c>
      <c r="P59" s="794">
        <v>0</v>
      </c>
      <c r="Q59" s="790">
        <v>0</v>
      </c>
      <c r="R59" s="790">
        <v>3</v>
      </c>
      <c r="S59" s="794">
        <v>0</v>
      </c>
      <c r="T59" s="790">
        <v>1</v>
      </c>
      <c r="U59" s="790">
        <v>4</v>
      </c>
      <c r="V59" s="794">
        <f>T59/U59</f>
        <v>0.25</v>
      </c>
      <c r="W59" s="791">
        <f>N59+Q59+T59</f>
        <v>1</v>
      </c>
      <c r="X59" s="791">
        <f>O59+R59+U59</f>
        <v>11</v>
      </c>
      <c r="Y59" s="606">
        <f>W59/X59</f>
        <v>9.0909090909090912E-2</v>
      </c>
      <c r="Z59" s="790">
        <v>3</v>
      </c>
      <c r="AA59" s="790">
        <v>9</v>
      </c>
      <c r="AB59" s="794">
        <f>Z59/AA59</f>
        <v>0.33333333333333331</v>
      </c>
      <c r="AC59" s="790">
        <v>4</v>
      </c>
      <c r="AD59" s="790">
        <v>5</v>
      </c>
      <c r="AE59" s="794">
        <f>AC59/AD59</f>
        <v>0.8</v>
      </c>
      <c r="AF59" s="790">
        <v>2</v>
      </c>
      <c r="AG59" s="790">
        <v>2</v>
      </c>
      <c r="AH59" s="794">
        <f>AF59/AG59</f>
        <v>1</v>
      </c>
      <c r="AI59" s="791">
        <f>Z59+AC59+AF59</f>
        <v>9</v>
      </c>
      <c r="AJ59" s="791">
        <f>AA59+AD59+AG59</f>
        <v>16</v>
      </c>
      <c r="AK59" s="606">
        <f>AI59/AJ59</f>
        <v>0.5625</v>
      </c>
      <c r="AL59" s="793">
        <f>AI59+W59</f>
        <v>10</v>
      </c>
      <c r="AM59" s="793">
        <f>AJ59+X59</f>
        <v>27</v>
      </c>
      <c r="AN59" s="612">
        <f>AL59/AM59</f>
        <v>0.37037037037037035</v>
      </c>
      <c r="AO59" s="792">
        <v>0</v>
      </c>
      <c r="AP59" s="790">
        <v>5</v>
      </c>
      <c r="AQ59" s="794">
        <v>0</v>
      </c>
      <c r="AR59" s="790">
        <v>0</v>
      </c>
      <c r="AS59" s="790">
        <v>4</v>
      </c>
      <c r="AT59" s="794">
        <v>0</v>
      </c>
      <c r="AU59" s="790">
        <v>0</v>
      </c>
      <c r="AV59" s="790">
        <v>10</v>
      </c>
      <c r="AW59" s="794">
        <f>AU59/AV59</f>
        <v>0</v>
      </c>
      <c r="AX59" s="791">
        <f>AO59+AR59+AU59</f>
        <v>0</v>
      </c>
      <c r="AY59" s="791">
        <f>AP59+AS59+AV59</f>
        <v>19</v>
      </c>
      <c r="AZ59" s="606">
        <f>AX59/AY59</f>
        <v>0</v>
      </c>
      <c r="BA59" s="790">
        <v>0</v>
      </c>
      <c r="BB59" s="790">
        <v>2</v>
      </c>
      <c r="BC59" s="794">
        <f>BA59/BB59</f>
        <v>0</v>
      </c>
      <c r="BD59" s="790">
        <v>1</v>
      </c>
      <c r="BE59" s="790">
        <v>1</v>
      </c>
      <c r="BF59" s="794">
        <f>BD59/BE59</f>
        <v>1</v>
      </c>
      <c r="BG59" s="790">
        <v>2</v>
      </c>
      <c r="BH59" s="790">
        <v>2</v>
      </c>
      <c r="BI59" s="794">
        <f>BG59/BH59</f>
        <v>1</v>
      </c>
      <c r="BJ59" s="791">
        <v>0</v>
      </c>
      <c r="BK59" s="791">
        <v>3</v>
      </c>
      <c r="BL59" s="606">
        <f>BJ59/BK59</f>
        <v>0</v>
      </c>
      <c r="BM59" s="793">
        <f>BJ59+AX59</f>
        <v>0</v>
      </c>
      <c r="BN59" s="793">
        <f>BK59+AY59</f>
        <v>22</v>
      </c>
      <c r="BO59" s="612">
        <f>BM59/BN59</f>
        <v>0</v>
      </c>
      <c r="BP59" s="786">
        <f>BM59+AL59</f>
        <v>10</v>
      </c>
      <c r="BQ59" s="786">
        <f>BN59+AM59</f>
        <v>49</v>
      </c>
      <c r="BR59" s="832">
        <f>BP59/BQ59</f>
        <v>0.20408163265306123</v>
      </c>
      <c r="BS59" s="476">
        <v>0.9</v>
      </c>
      <c r="BT59" s="794">
        <f>BR59</f>
        <v>0.20408163265306123</v>
      </c>
      <c r="BU59" s="908">
        <f>BT59/BS59</f>
        <v>0.22675736961451248</v>
      </c>
      <c r="BV59" s="599">
        <f>BU59*E59</f>
        <v>2.2675736961451248E-3</v>
      </c>
      <c r="BW59" s="1391"/>
      <c r="BX59" s="123">
        <v>55</v>
      </c>
      <c r="BY59" s="423" t="s">
        <v>297</v>
      </c>
      <c r="BZ59" s="124">
        <v>1</v>
      </c>
      <c r="CA59" s="124">
        <v>0.25</v>
      </c>
      <c r="CB59" s="124">
        <v>0</v>
      </c>
      <c r="CC59" s="124" t="s">
        <v>227</v>
      </c>
      <c r="CD59" s="124">
        <v>0.25</v>
      </c>
      <c r="CE59" s="124">
        <v>0</v>
      </c>
      <c r="CF59" s="124" t="s">
        <v>227</v>
      </c>
      <c r="CG59" s="124">
        <v>0.25</v>
      </c>
      <c r="CH59" s="124">
        <v>0</v>
      </c>
      <c r="CI59" s="124" t="s">
        <v>227</v>
      </c>
      <c r="CJ59" s="124">
        <v>0.25</v>
      </c>
      <c r="CK59" s="124">
        <v>0</v>
      </c>
      <c r="CL59" s="124" t="s">
        <v>227</v>
      </c>
      <c r="CM59" s="1915"/>
      <c r="CN59" s="1918"/>
    </row>
    <row r="60" spans="1:92" ht="84" x14ac:dyDescent="0.25">
      <c r="A60" s="232"/>
      <c r="B60" s="1577" t="s">
        <v>73</v>
      </c>
      <c r="C60" s="1580" t="s">
        <v>26</v>
      </c>
      <c r="D60" s="1416">
        <v>0.05</v>
      </c>
      <c r="E60" s="600">
        <v>0.01</v>
      </c>
      <c r="F60" s="125">
        <v>24</v>
      </c>
      <c r="G60" s="126" t="s">
        <v>466</v>
      </c>
      <c r="H60" s="126" t="s">
        <v>300</v>
      </c>
      <c r="I60" s="126" t="s">
        <v>226</v>
      </c>
      <c r="J60" s="126" t="s">
        <v>279</v>
      </c>
      <c r="K60" s="291">
        <v>0</v>
      </c>
      <c r="L60" s="126">
        <v>2018</v>
      </c>
      <c r="M60" s="293">
        <v>0.01</v>
      </c>
      <c r="N60" s="230">
        <v>0</v>
      </c>
      <c r="O60" s="297">
        <v>1</v>
      </c>
      <c r="P60" s="292">
        <f>N60/O60</f>
        <v>0</v>
      </c>
      <c r="Q60" s="297">
        <v>0</v>
      </c>
      <c r="R60" s="297">
        <v>2</v>
      </c>
      <c r="S60" s="292">
        <f>Q60/R60</f>
        <v>0</v>
      </c>
      <c r="T60" s="297">
        <v>0</v>
      </c>
      <c r="U60" s="297">
        <v>1</v>
      </c>
      <c r="V60" s="292">
        <f>T60/U60</f>
        <v>0</v>
      </c>
      <c r="W60" s="607">
        <f>N60+Q60+T60</f>
        <v>0</v>
      </c>
      <c r="X60" s="607">
        <f>O60+R60+U60</f>
        <v>4</v>
      </c>
      <c r="Y60" s="608">
        <f>W60/X60</f>
        <v>0</v>
      </c>
      <c r="Z60" s="297">
        <v>0</v>
      </c>
      <c r="AA60" s="297">
        <v>2</v>
      </c>
      <c r="AB60" s="292">
        <f>Z60/AA60</f>
        <v>0</v>
      </c>
      <c r="AC60" s="297">
        <v>0</v>
      </c>
      <c r="AD60" s="297">
        <v>1</v>
      </c>
      <c r="AE60" s="292">
        <f>AC60/AD60</f>
        <v>0</v>
      </c>
      <c r="AF60" s="297">
        <v>0</v>
      </c>
      <c r="AG60" s="297">
        <v>1</v>
      </c>
      <c r="AH60" s="292">
        <f>AF60/AG60</f>
        <v>0</v>
      </c>
      <c r="AI60" s="607">
        <f>Z60+AC60+AF60</f>
        <v>0</v>
      </c>
      <c r="AJ60" s="607">
        <f>AA60+AD60+AG60</f>
        <v>4</v>
      </c>
      <c r="AK60" s="608">
        <f>AI60/AJ60</f>
        <v>0</v>
      </c>
      <c r="AL60" s="613">
        <f>AI60+W60</f>
        <v>0</v>
      </c>
      <c r="AM60" s="613">
        <f>AJ60+X60</f>
        <v>8</v>
      </c>
      <c r="AN60" s="614">
        <f>AL60/AM60</f>
        <v>0</v>
      </c>
      <c r="AO60" s="297">
        <v>0</v>
      </c>
      <c r="AP60" s="297">
        <v>0</v>
      </c>
      <c r="AQ60" s="801">
        <v>0</v>
      </c>
      <c r="AR60" s="297">
        <v>0</v>
      </c>
      <c r="AS60" s="297">
        <v>4</v>
      </c>
      <c r="AT60" s="801">
        <v>0</v>
      </c>
      <c r="AU60" s="297">
        <v>0</v>
      </c>
      <c r="AV60" s="297">
        <v>1</v>
      </c>
      <c r="AW60" s="801">
        <v>0</v>
      </c>
      <c r="AX60" s="607">
        <v>0</v>
      </c>
      <c r="AY60" s="607">
        <f>AV60+AS60+AP60</f>
        <v>5</v>
      </c>
      <c r="AZ60" s="834">
        <v>0</v>
      </c>
      <c r="BA60" s="297">
        <v>0</v>
      </c>
      <c r="BB60" s="297">
        <v>0</v>
      </c>
      <c r="BC60" s="801">
        <v>0</v>
      </c>
      <c r="BD60" s="297">
        <v>0</v>
      </c>
      <c r="BE60" s="297">
        <v>4</v>
      </c>
      <c r="BF60" s="801">
        <v>0</v>
      </c>
      <c r="BG60" s="297">
        <v>0</v>
      </c>
      <c r="BH60" s="297">
        <v>1</v>
      </c>
      <c r="BI60" s="801">
        <v>0</v>
      </c>
      <c r="BJ60" s="607">
        <v>0</v>
      </c>
      <c r="BK60" s="607">
        <f>BB60+BE60+BH60</f>
        <v>5</v>
      </c>
      <c r="BL60" s="834">
        <v>0</v>
      </c>
      <c r="BM60" s="613">
        <v>0</v>
      </c>
      <c r="BN60" s="613">
        <f>BK60+AY60</f>
        <v>10</v>
      </c>
      <c r="BO60" s="800">
        <v>0</v>
      </c>
      <c r="BP60" s="835">
        <v>0</v>
      </c>
      <c r="BQ60" s="835">
        <f>BN60+AM60</f>
        <v>18</v>
      </c>
      <c r="BR60" s="836">
        <v>0</v>
      </c>
      <c r="BS60" s="592">
        <v>0.01</v>
      </c>
      <c r="BT60" s="592">
        <v>0</v>
      </c>
      <c r="BU60" s="592">
        <v>1</v>
      </c>
      <c r="BV60" s="600">
        <f>BU60*E60</f>
        <v>0.01</v>
      </c>
      <c r="BW60" s="1416">
        <f>SUM(BV60:BV65)</f>
        <v>4.7073684210526323E-2</v>
      </c>
      <c r="BX60" s="432">
        <v>56</v>
      </c>
      <c r="BY60" s="128" t="s">
        <v>301</v>
      </c>
      <c r="BZ60" s="129">
        <v>1</v>
      </c>
      <c r="CA60" s="130">
        <v>0.25</v>
      </c>
      <c r="CB60" s="130">
        <v>0.25</v>
      </c>
      <c r="CC60" s="127" t="s">
        <v>533</v>
      </c>
      <c r="CD60" s="130">
        <v>0.25</v>
      </c>
      <c r="CE60" s="130">
        <v>0.25</v>
      </c>
      <c r="CF60" s="127" t="s">
        <v>533</v>
      </c>
      <c r="CG60" s="130">
        <v>0.25</v>
      </c>
      <c r="CH60" s="130">
        <v>0.25</v>
      </c>
      <c r="CI60" s="127" t="s">
        <v>533</v>
      </c>
      <c r="CJ60" s="130">
        <v>0.25</v>
      </c>
      <c r="CK60" s="130">
        <v>0.25</v>
      </c>
      <c r="CL60" s="127" t="s">
        <v>533</v>
      </c>
      <c r="CM60" s="131" t="s">
        <v>220</v>
      </c>
      <c r="CN60" s="132"/>
    </row>
    <row r="61" spans="1:92" ht="30" customHeight="1" x14ac:dyDescent="0.25">
      <c r="A61" s="232"/>
      <c r="B61" s="1578"/>
      <c r="C61" s="1581"/>
      <c r="D61" s="1417"/>
      <c r="E61" s="1408">
        <v>0.02</v>
      </c>
      <c r="F61" s="1542">
        <v>25</v>
      </c>
      <c r="G61" s="1562" t="s">
        <v>302</v>
      </c>
      <c r="H61" s="1562" t="s">
        <v>303</v>
      </c>
      <c r="I61" s="1562" t="s">
        <v>304</v>
      </c>
      <c r="J61" s="1562" t="s">
        <v>305</v>
      </c>
      <c r="K61" s="1565" t="s">
        <v>465</v>
      </c>
      <c r="L61" s="1568">
        <v>2018</v>
      </c>
      <c r="M61" s="1571">
        <v>1</v>
      </c>
      <c r="N61" s="1574">
        <v>0</v>
      </c>
      <c r="O61" s="1557">
        <v>0</v>
      </c>
      <c r="P61" s="1554">
        <v>0</v>
      </c>
      <c r="Q61" s="1557">
        <v>0</v>
      </c>
      <c r="R61" s="1557">
        <v>0</v>
      </c>
      <c r="S61" s="1554">
        <v>0</v>
      </c>
      <c r="T61" s="1557">
        <v>0</v>
      </c>
      <c r="U61" s="1557">
        <v>0</v>
      </c>
      <c r="V61" s="1559">
        <v>0</v>
      </c>
      <c r="W61" s="1560">
        <v>0</v>
      </c>
      <c r="X61" s="1560">
        <v>0</v>
      </c>
      <c r="Y61" s="1561">
        <v>1</v>
      </c>
      <c r="Z61" s="1558">
        <v>0</v>
      </c>
      <c r="AA61" s="1558">
        <v>0</v>
      </c>
      <c r="AB61" s="1559">
        <v>0</v>
      </c>
      <c r="AC61" s="1557">
        <v>0</v>
      </c>
      <c r="AD61" s="1557">
        <v>0</v>
      </c>
      <c r="AE61" s="1554">
        <v>0</v>
      </c>
      <c r="AF61" s="1557">
        <v>1</v>
      </c>
      <c r="AG61" s="1557">
        <v>1</v>
      </c>
      <c r="AH61" s="1554">
        <v>1</v>
      </c>
      <c r="AI61" s="1546">
        <v>1</v>
      </c>
      <c r="AJ61" s="1546">
        <v>1</v>
      </c>
      <c r="AK61" s="1549">
        <v>1</v>
      </c>
      <c r="AL61" s="1550">
        <v>1</v>
      </c>
      <c r="AM61" s="1550">
        <v>1</v>
      </c>
      <c r="AN61" s="1553">
        <v>1</v>
      </c>
      <c r="AO61" s="1557">
        <v>0</v>
      </c>
      <c r="AP61" s="1557">
        <v>0</v>
      </c>
      <c r="AQ61" s="1554">
        <v>0</v>
      </c>
      <c r="AR61" s="1557">
        <v>1</v>
      </c>
      <c r="AS61" s="1557">
        <v>1</v>
      </c>
      <c r="AT61" s="1554">
        <v>1</v>
      </c>
      <c r="AU61" s="1557">
        <v>1</v>
      </c>
      <c r="AV61" s="1557">
        <v>1</v>
      </c>
      <c r="AW61" s="1554">
        <v>1</v>
      </c>
      <c r="AX61" s="1546">
        <v>2</v>
      </c>
      <c r="AY61" s="1546">
        <v>2</v>
      </c>
      <c r="AZ61" s="1549">
        <v>1</v>
      </c>
      <c r="BA61" s="1557">
        <v>2</v>
      </c>
      <c r="BB61" s="1557">
        <v>2</v>
      </c>
      <c r="BC61" s="1554">
        <v>1</v>
      </c>
      <c r="BD61" s="1557">
        <v>1</v>
      </c>
      <c r="BE61" s="1557">
        <v>1</v>
      </c>
      <c r="BF61" s="1554">
        <v>1</v>
      </c>
      <c r="BG61" s="1557">
        <v>0</v>
      </c>
      <c r="BH61" s="1557">
        <v>0</v>
      </c>
      <c r="BI61" s="1554">
        <v>0</v>
      </c>
      <c r="BJ61" s="1546">
        <v>3</v>
      </c>
      <c r="BK61" s="1546">
        <v>3</v>
      </c>
      <c r="BL61" s="1549">
        <v>1</v>
      </c>
      <c r="BM61" s="1550">
        <v>5</v>
      </c>
      <c r="BN61" s="1550">
        <v>5</v>
      </c>
      <c r="BO61" s="1553">
        <v>1</v>
      </c>
      <c r="BP61" s="1942">
        <v>6</v>
      </c>
      <c r="BQ61" s="1942">
        <v>6</v>
      </c>
      <c r="BR61" s="1945">
        <v>1</v>
      </c>
      <c r="BS61" s="1554">
        <v>1</v>
      </c>
      <c r="BT61" s="1554">
        <v>1</v>
      </c>
      <c r="BU61" s="1554">
        <v>1</v>
      </c>
      <c r="BV61" s="1408">
        <f>BU61*E61</f>
        <v>0.02</v>
      </c>
      <c r="BW61" s="1417"/>
      <c r="BX61" s="433">
        <v>57</v>
      </c>
      <c r="BY61" s="426" t="s">
        <v>306</v>
      </c>
      <c r="BZ61" s="134">
        <v>0.4</v>
      </c>
      <c r="CA61" s="135">
        <v>0.05</v>
      </c>
      <c r="CB61" s="135">
        <v>0.05</v>
      </c>
      <c r="CC61" s="430" t="s">
        <v>534</v>
      </c>
      <c r="CD61" s="135">
        <v>0.05</v>
      </c>
      <c r="CE61" s="135">
        <v>0.05</v>
      </c>
      <c r="CF61" s="430" t="s">
        <v>534</v>
      </c>
      <c r="CG61" s="135">
        <v>0.05</v>
      </c>
      <c r="CH61" s="135">
        <v>0.05</v>
      </c>
      <c r="CI61" s="430" t="s">
        <v>534</v>
      </c>
      <c r="CJ61" s="135">
        <v>0.05</v>
      </c>
      <c r="CK61" s="135">
        <v>0.05</v>
      </c>
      <c r="CL61" s="430" t="s">
        <v>534</v>
      </c>
      <c r="CM61" s="797"/>
      <c r="CN61" s="798"/>
    </row>
    <row r="62" spans="1:92" ht="24.95" customHeight="1" x14ac:dyDescent="0.25">
      <c r="A62" s="232"/>
      <c r="B62" s="1578"/>
      <c r="C62" s="1581"/>
      <c r="D62" s="1417"/>
      <c r="E62" s="1409"/>
      <c r="F62" s="1583"/>
      <c r="G62" s="1563"/>
      <c r="H62" s="1563"/>
      <c r="I62" s="1563"/>
      <c r="J62" s="1563"/>
      <c r="K62" s="1566"/>
      <c r="L62" s="1569"/>
      <c r="M62" s="1572"/>
      <c r="N62" s="1575"/>
      <c r="O62" s="1555"/>
      <c r="P62" s="1555"/>
      <c r="Q62" s="1555"/>
      <c r="R62" s="1555"/>
      <c r="S62" s="1555"/>
      <c r="T62" s="1555"/>
      <c r="U62" s="1555"/>
      <c r="V62" s="1558"/>
      <c r="W62" s="1560"/>
      <c r="X62" s="1560"/>
      <c r="Y62" s="1560"/>
      <c r="Z62" s="1558"/>
      <c r="AA62" s="1558"/>
      <c r="AB62" s="1558"/>
      <c r="AC62" s="1555"/>
      <c r="AD62" s="1555"/>
      <c r="AE62" s="1555"/>
      <c r="AF62" s="1555"/>
      <c r="AG62" s="1555"/>
      <c r="AH62" s="1555"/>
      <c r="AI62" s="1547"/>
      <c r="AJ62" s="1547"/>
      <c r="AK62" s="1547"/>
      <c r="AL62" s="1551"/>
      <c r="AM62" s="1551"/>
      <c r="AN62" s="1551"/>
      <c r="AO62" s="1555"/>
      <c r="AP62" s="1555"/>
      <c r="AQ62" s="1555"/>
      <c r="AR62" s="1555"/>
      <c r="AS62" s="1555"/>
      <c r="AT62" s="1555"/>
      <c r="AU62" s="1555"/>
      <c r="AV62" s="1555"/>
      <c r="AW62" s="1555"/>
      <c r="AX62" s="1547"/>
      <c r="AY62" s="1547"/>
      <c r="AZ62" s="1547"/>
      <c r="BA62" s="1555"/>
      <c r="BB62" s="1555"/>
      <c r="BC62" s="1555"/>
      <c r="BD62" s="1555"/>
      <c r="BE62" s="1555"/>
      <c r="BF62" s="1555"/>
      <c r="BG62" s="1555"/>
      <c r="BH62" s="1555"/>
      <c r="BI62" s="1555"/>
      <c r="BJ62" s="1547"/>
      <c r="BK62" s="1547"/>
      <c r="BL62" s="1547"/>
      <c r="BM62" s="1551"/>
      <c r="BN62" s="1551"/>
      <c r="BO62" s="1551"/>
      <c r="BP62" s="1943"/>
      <c r="BQ62" s="1943"/>
      <c r="BR62" s="1943"/>
      <c r="BS62" s="1555"/>
      <c r="BT62" s="1555"/>
      <c r="BU62" s="1555"/>
      <c r="BV62" s="1409"/>
      <c r="BW62" s="1417"/>
      <c r="BX62" s="433">
        <v>58</v>
      </c>
      <c r="BY62" s="427" t="s">
        <v>307</v>
      </c>
      <c r="BZ62" s="134">
        <v>0.3</v>
      </c>
      <c r="CA62" s="137">
        <v>7.4999999999999997E-2</v>
      </c>
      <c r="CB62" s="137">
        <v>0.05</v>
      </c>
      <c r="CC62" s="575" t="s">
        <v>536</v>
      </c>
      <c r="CD62" s="137">
        <v>7.4999999999999997E-2</v>
      </c>
      <c r="CE62" s="137">
        <v>0.05</v>
      </c>
      <c r="CF62" s="783" t="s">
        <v>536</v>
      </c>
      <c r="CG62" s="137">
        <v>7.4999999999999997E-2</v>
      </c>
      <c r="CH62" s="137">
        <v>0.05</v>
      </c>
      <c r="CI62" s="783" t="s">
        <v>536</v>
      </c>
      <c r="CJ62" s="137">
        <v>7.4999999999999997E-2</v>
      </c>
      <c r="CK62" s="137">
        <v>0.05</v>
      </c>
      <c r="CL62" s="783" t="s">
        <v>536</v>
      </c>
      <c r="CM62" s="797"/>
      <c r="CN62" s="798"/>
    </row>
    <row r="63" spans="1:92" ht="27.95" customHeight="1" x14ac:dyDescent="0.25">
      <c r="A63" s="232"/>
      <c r="B63" s="1578"/>
      <c r="C63" s="1581"/>
      <c r="D63" s="1417"/>
      <c r="E63" s="1410"/>
      <c r="F63" s="1584"/>
      <c r="G63" s="1564"/>
      <c r="H63" s="1564"/>
      <c r="I63" s="1564"/>
      <c r="J63" s="1564"/>
      <c r="K63" s="1567"/>
      <c r="L63" s="1570"/>
      <c r="M63" s="1573"/>
      <c r="N63" s="1576"/>
      <c r="O63" s="1556"/>
      <c r="P63" s="1556"/>
      <c r="Q63" s="1556"/>
      <c r="R63" s="1556"/>
      <c r="S63" s="1556"/>
      <c r="T63" s="1556"/>
      <c r="U63" s="1556"/>
      <c r="V63" s="1558"/>
      <c r="W63" s="1560"/>
      <c r="X63" s="1560"/>
      <c r="Y63" s="1560"/>
      <c r="Z63" s="1558"/>
      <c r="AA63" s="1558"/>
      <c r="AB63" s="1558"/>
      <c r="AC63" s="1556"/>
      <c r="AD63" s="1556"/>
      <c r="AE63" s="1556"/>
      <c r="AF63" s="1556"/>
      <c r="AG63" s="1556"/>
      <c r="AH63" s="1556"/>
      <c r="AI63" s="1548"/>
      <c r="AJ63" s="1548"/>
      <c r="AK63" s="1548"/>
      <c r="AL63" s="1552"/>
      <c r="AM63" s="1552"/>
      <c r="AN63" s="1552"/>
      <c r="AO63" s="1556"/>
      <c r="AP63" s="1556"/>
      <c r="AQ63" s="1556"/>
      <c r="AR63" s="1556"/>
      <c r="AS63" s="1556"/>
      <c r="AT63" s="1556"/>
      <c r="AU63" s="1556"/>
      <c r="AV63" s="1556"/>
      <c r="AW63" s="1556"/>
      <c r="AX63" s="1548"/>
      <c r="AY63" s="1548"/>
      <c r="AZ63" s="1548"/>
      <c r="BA63" s="1556"/>
      <c r="BB63" s="1556"/>
      <c r="BC63" s="1556"/>
      <c r="BD63" s="1556"/>
      <c r="BE63" s="1556"/>
      <c r="BF63" s="1556"/>
      <c r="BG63" s="1556"/>
      <c r="BH63" s="1556"/>
      <c r="BI63" s="1556"/>
      <c r="BJ63" s="1548"/>
      <c r="BK63" s="1548"/>
      <c r="BL63" s="1548"/>
      <c r="BM63" s="1552"/>
      <c r="BN63" s="1552"/>
      <c r="BO63" s="1552"/>
      <c r="BP63" s="1944"/>
      <c r="BQ63" s="1944"/>
      <c r="BR63" s="1944"/>
      <c r="BS63" s="1556"/>
      <c r="BT63" s="1556"/>
      <c r="BU63" s="1556"/>
      <c r="BV63" s="1410"/>
      <c r="BW63" s="1417"/>
      <c r="BX63" s="433">
        <v>59</v>
      </c>
      <c r="BY63" s="428" t="s">
        <v>308</v>
      </c>
      <c r="BZ63" s="134">
        <v>0.3</v>
      </c>
      <c r="CA63" s="137">
        <v>7.4999999999999997E-2</v>
      </c>
      <c r="CB63" s="137">
        <v>0.05</v>
      </c>
      <c r="CC63" s="575" t="s">
        <v>537</v>
      </c>
      <c r="CD63" s="137">
        <v>7.4999999999999997E-2</v>
      </c>
      <c r="CE63" s="137">
        <v>0.05</v>
      </c>
      <c r="CF63" s="783" t="s">
        <v>537</v>
      </c>
      <c r="CG63" s="137">
        <v>7.4999999999999997E-2</v>
      </c>
      <c r="CH63" s="137">
        <v>0.05</v>
      </c>
      <c r="CI63" s="783" t="s">
        <v>537</v>
      </c>
      <c r="CJ63" s="137">
        <v>7.4999999999999997E-2</v>
      </c>
      <c r="CK63" s="137">
        <v>0.05</v>
      </c>
      <c r="CL63" s="783" t="s">
        <v>537</v>
      </c>
      <c r="CM63" s="797"/>
      <c r="CN63" s="798"/>
    </row>
    <row r="64" spans="1:92" ht="48" customHeight="1" x14ac:dyDescent="0.25">
      <c r="A64" s="232"/>
      <c r="B64" s="1578"/>
      <c r="C64" s="1581"/>
      <c r="D64" s="1417"/>
      <c r="E64" s="1408">
        <v>0.02</v>
      </c>
      <c r="F64" s="1542">
        <v>26</v>
      </c>
      <c r="G64" s="1536" t="s">
        <v>514</v>
      </c>
      <c r="H64" s="1536" t="s">
        <v>74</v>
      </c>
      <c r="I64" s="1536" t="s">
        <v>75</v>
      </c>
      <c r="J64" s="1536" t="s">
        <v>279</v>
      </c>
      <c r="K64" s="1544">
        <v>0.95</v>
      </c>
      <c r="L64" s="1536">
        <v>2018</v>
      </c>
      <c r="M64" s="1538">
        <v>0.95</v>
      </c>
      <c r="N64" s="1540"/>
      <c r="O64" s="1107"/>
      <c r="P64" s="1107"/>
      <c r="Q64" s="1107"/>
      <c r="R64" s="1107"/>
      <c r="S64" s="1107"/>
      <c r="T64" s="1107"/>
      <c r="U64" s="1107"/>
      <c r="V64" s="1107"/>
      <c r="W64" s="1530"/>
      <c r="X64" s="1530"/>
      <c r="Y64" s="1530"/>
      <c r="Z64" s="1107"/>
      <c r="AA64" s="1107"/>
      <c r="AB64" s="1107"/>
      <c r="AC64" s="1107"/>
      <c r="AD64" s="1107"/>
      <c r="AE64" s="1107"/>
      <c r="AF64" s="1107"/>
      <c r="AG64" s="1107"/>
      <c r="AH64" s="1107"/>
      <c r="AI64" s="1530"/>
      <c r="AJ64" s="1530"/>
      <c r="AK64" s="1530"/>
      <c r="AL64" s="1524"/>
      <c r="AM64" s="1524"/>
      <c r="AN64" s="1534">
        <v>0.34129999999999999</v>
      </c>
      <c r="AO64" s="1107"/>
      <c r="AP64" s="1107"/>
      <c r="AQ64" s="1107"/>
      <c r="AR64" s="1107"/>
      <c r="AS64" s="1107"/>
      <c r="AT64" s="1107"/>
      <c r="AU64" s="1107"/>
      <c r="AV64" s="1107"/>
      <c r="AW64" s="1107"/>
      <c r="AX64" s="1530"/>
      <c r="AY64" s="1530"/>
      <c r="AZ64" s="1532">
        <v>0.81100000000000005</v>
      </c>
      <c r="BA64" s="1107"/>
      <c r="BB64" s="1107"/>
      <c r="BC64" s="1107"/>
      <c r="BD64" s="1107"/>
      <c r="BE64" s="1107"/>
      <c r="BF64" s="1107"/>
      <c r="BG64" s="1107"/>
      <c r="BH64" s="1107"/>
      <c r="BI64" s="1107"/>
      <c r="BJ64" s="1530"/>
      <c r="BK64" s="1530"/>
      <c r="BL64" s="1530">
        <v>0.81100000000000005</v>
      </c>
      <c r="BM64" s="1524"/>
      <c r="BN64" s="1524"/>
      <c r="BO64" s="1524">
        <v>0.81100000000000005</v>
      </c>
      <c r="BP64" s="1907"/>
      <c r="BQ64" s="1907"/>
      <c r="BR64" s="1907">
        <v>0.81100000000000005</v>
      </c>
      <c r="BS64" s="1095">
        <v>0.95</v>
      </c>
      <c r="BT64" s="1107">
        <f>BR64</f>
        <v>0.81100000000000005</v>
      </c>
      <c r="BU64" s="1528">
        <f>BT64/BS64</f>
        <v>0.85368421052631593</v>
      </c>
      <c r="BV64" s="1408">
        <f>BU64*E64</f>
        <v>1.7073684210526321E-2</v>
      </c>
      <c r="BW64" s="1417"/>
      <c r="BX64" s="434">
        <v>60</v>
      </c>
      <c r="BY64" s="429" t="s">
        <v>76</v>
      </c>
      <c r="BZ64" s="573">
        <v>0.5</v>
      </c>
      <c r="CA64" s="137">
        <v>0.125</v>
      </c>
      <c r="CB64" s="137">
        <v>0.05</v>
      </c>
      <c r="CC64" s="575" t="s">
        <v>539</v>
      </c>
      <c r="CD64" s="137">
        <v>0.125</v>
      </c>
      <c r="CE64" s="137">
        <v>0.05</v>
      </c>
      <c r="CF64" s="783" t="s">
        <v>539</v>
      </c>
      <c r="CG64" s="137">
        <v>0.125</v>
      </c>
      <c r="CH64" s="137">
        <v>0.05</v>
      </c>
      <c r="CI64" s="783" t="s">
        <v>539</v>
      </c>
      <c r="CJ64" s="137">
        <v>0.125</v>
      </c>
      <c r="CK64" s="137">
        <v>0.05</v>
      </c>
      <c r="CL64" s="783" t="s">
        <v>539</v>
      </c>
      <c r="CM64" s="1919" t="s">
        <v>55</v>
      </c>
      <c r="CN64" s="1920" t="s">
        <v>45</v>
      </c>
    </row>
    <row r="65" spans="1:92" ht="24.75" thickBot="1" x14ac:dyDescent="0.3">
      <c r="A65" s="232"/>
      <c r="B65" s="1579"/>
      <c r="C65" s="1582"/>
      <c r="D65" s="1418"/>
      <c r="E65" s="1411"/>
      <c r="F65" s="1543"/>
      <c r="G65" s="1537"/>
      <c r="H65" s="1537"/>
      <c r="I65" s="1537"/>
      <c r="J65" s="1537"/>
      <c r="K65" s="1545"/>
      <c r="L65" s="1537"/>
      <c r="M65" s="1539"/>
      <c r="N65" s="1541"/>
      <c r="O65" s="1527"/>
      <c r="P65" s="1527"/>
      <c r="Q65" s="1527"/>
      <c r="R65" s="1527"/>
      <c r="S65" s="1527"/>
      <c r="T65" s="1527"/>
      <c r="U65" s="1527"/>
      <c r="V65" s="1527"/>
      <c r="W65" s="1531"/>
      <c r="X65" s="1531"/>
      <c r="Y65" s="1531"/>
      <c r="Z65" s="1527"/>
      <c r="AA65" s="1527"/>
      <c r="AB65" s="1527"/>
      <c r="AC65" s="1527"/>
      <c r="AD65" s="1527"/>
      <c r="AE65" s="1527"/>
      <c r="AF65" s="1527"/>
      <c r="AG65" s="1527"/>
      <c r="AH65" s="1527"/>
      <c r="AI65" s="1531"/>
      <c r="AJ65" s="1531"/>
      <c r="AK65" s="1531"/>
      <c r="AL65" s="1525"/>
      <c r="AM65" s="1525"/>
      <c r="AN65" s="1535"/>
      <c r="AO65" s="1527"/>
      <c r="AP65" s="1527"/>
      <c r="AQ65" s="1527"/>
      <c r="AR65" s="1527"/>
      <c r="AS65" s="1527"/>
      <c r="AT65" s="1527"/>
      <c r="AU65" s="1527"/>
      <c r="AV65" s="1527"/>
      <c r="AW65" s="1527"/>
      <c r="AX65" s="1531"/>
      <c r="AY65" s="1531"/>
      <c r="AZ65" s="1533"/>
      <c r="BA65" s="1527"/>
      <c r="BB65" s="1527"/>
      <c r="BC65" s="1527"/>
      <c r="BD65" s="1527"/>
      <c r="BE65" s="1527"/>
      <c r="BF65" s="1527"/>
      <c r="BG65" s="1527"/>
      <c r="BH65" s="1527"/>
      <c r="BI65" s="1527"/>
      <c r="BJ65" s="1531"/>
      <c r="BK65" s="1531"/>
      <c r="BL65" s="1531"/>
      <c r="BM65" s="1525"/>
      <c r="BN65" s="1525"/>
      <c r="BO65" s="1525"/>
      <c r="BP65" s="1908"/>
      <c r="BQ65" s="1908"/>
      <c r="BR65" s="1908"/>
      <c r="BS65" s="1526"/>
      <c r="BT65" s="1527"/>
      <c r="BU65" s="1529"/>
      <c r="BV65" s="1411"/>
      <c r="BW65" s="1418"/>
      <c r="BX65" s="435">
        <v>61</v>
      </c>
      <c r="BY65" s="436" t="s">
        <v>77</v>
      </c>
      <c r="BZ65" s="404">
        <v>0.5</v>
      </c>
      <c r="CA65" s="307">
        <v>0.125</v>
      </c>
      <c r="CB65" s="307">
        <v>0</v>
      </c>
      <c r="CC65" s="307" t="s">
        <v>227</v>
      </c>
      <c r="CD65" s="307">
        <v>0.125</v>
      </c>
      <c r="CE65" s="307">
        <v>0</v>
      </c>
      <c r="CF65" s="307" t="s">
        <v>227</v>
      </c>
      <c r="CG65" s="307">
        <v>0.125</v>
      </c>
      <c r="CH65" s="307">
        <v>0</v>
      </c>
      <c r="CI65" s="307" t="s">
        <v>227</v>
      </c>
      <c r="CJ65" s="307">
        <v>0.125</v>
      </c>
      <c r="CK65" s="307">
        <v>0</v>
      </c>
      <c r="CL65" s="307" t="s">
        <v>227</v>
      </c>
      <c r="CM65" s="1582"/>
      <c r="CN65" s="1921"/>
    </row>
    <row r="66" spans="1:92" ht="26.1" customHeight="1" x14ac:dyDescent="0.25">
      <c r="A66" s="232"/>
      <c r="B66" s="1511" t="s">
        <v>206</v>
      </c>
      <c r="C66" s="1514" t="s">
        <v>93</v>
      </c>
      <c r="D66" s="1371">
        <v>0.05</v>
      </c>
      <c r="E66" s="1374">
        <v>0.05</v>
      </c>
      <c r="F66" s="1517">
        <v>27</v>
      </c>
      <c r="G66" s="1520" t="s">
        <v>309</v>
      </c>
      <c r="H66" s="1522" t="s">
        <v>310</v>
      </c>
      <c r="I66" s="1522" t="s">
        <v>311</v>
      </c>
      <c r="J66" s="1503" t="s">
        <v>279</v>
      </c>
      <c r="K66" s="1501">
        <v>1</v>
      </c>
      <c r="L66" s="1503">
        <v>2018</v>
      </c>
      <c r="M66" s="1505">
        <v>1</v>
      </c>
      <c r="N66" s="1508">
        <v>0</v>
      </c>
      <c r="O66" s="1496">
        <v>0</v>
      </c>
      <c r="P66" s="1499">
        <v>0</v>
      </c>
      <c r="Q66" s="1496">
        <v>0</v>
      </c>
      <c r="R66" s="1496">
        <v>0</v>
      </c>
      <c r="S66" s="1499">
        <v>0</v>
      </c>
      <c r="T66" s="1496">
        <v>1</v>
      </c>
      <c r="U66" s="1496">
        <v>6</v>
      </c>
      <c r="V66" s="1499">
        <f>T66/U66</f>
        <v>0.16666666666666666</v>
      </c>
      <c r="W66" s="1496">
        <v>1</v>
      </c>
      <c r="X66" s="1496">
        <v>6</v>
      </c>
      <c r="Y66" s="1499">
        <f>W66/X66</f>
        <v>0.16666666666666666</v>
      </c>
      <c r="Z66" s="1496">
        <v>1</v>
      </c>
      <c r="AA66" s="1496">
        <v>6</v>
      </c>
      <c r="AB66" s="1499">
        <v>0</v>
      </c>
      <c r="AC66" s="1496">
        <v>0</v>
      </c>
      <c r="AD66" s="1496">
        <v>6</v>
      </c>
      <c r="AE66" s="1499">
        <v>0</v>
      </c>
      <c r="AF66" s="1496">
        <v>0</v>
      </c>
      <c r="AG66" s="1496">
        <v>6</v>
      </c>
      <c r="AH66" s="1499">
        <v>0</v>
      </c>
      <c r="AI66" s="1496">
        <v>1</v>
      </c>
      <c r="AJ66" s="1496">
        <v>6</v>
      </c>
      <c r="AK66" s="1499">
        <f>AI66/AJ66</f>
        <v>0.16666666666666666</v>
      </c>
      <c r="AL66" s="1496">
        <f>AI66+W66</f>
        <v>2</v>
      </c>
      <c r="AM66" s="1496">
        <v>6</v>
      </c>
      <c r="AN66" s="1499">
        <f>AL66/AM66</f>
        <v>0.33333333333333331</v>
      </c>
      <c r="AO66" s="1496">
        <v>0</v>
      </c>
      <c r="AP66" s="1496">
        <v>6</v>
      </c>
      <c r="AQ66" s="1499">
        <f>AO66/AP66</f>
        <v>0</v>
      </c>
      <c r="AR66" s="1496">
        <v>1</v>
      </c>
      <c r="AS66" s="1496">
        <v>6</v>
      </c>
      <c r="AT66" s="1499">
        <f>AR66/AS66</f>
        <v>0.16666666666666666</v>
      </c>
      <c r="AU66" s="1496">
        <v>1</v>
      </c>
      <c r="AV66" s="1496">
        <v>6</v>
      </c>
      <c r="AW66" s="1499">
        <f>AU66/AV66</f>
        <v>0.16666666666666666</v>
      </c>
      <c r="AX66" s="1496">
        <f>AO66+AR66+AU66</f>
        <v>2</v>
      </c>
      <c r="AY66" s="1496">
        <v>6</v>
      </c>
      <c r="AZ66" s="1499">
        <f>AX66/AY66</f>
        <v>0.33333333333333331</v>
      </c>
      <c r="BA66" s="1496">
        <v>1</v>
      </c>
      <c r="BB66" s="1496">
        <v>6</v>
      </c>
      <c r="BC66" s="1499">
        <f>BA66/BB66</f>
        <v>0.16666666666666666</v>
      </c>
      <c r="BD66" s="1496">
        <v>1</v>
      </c>
      <c r="BE66" s="1496">
        <v>6</v>
      </c>
      <c r="BF66" s="1499">
        <f>BD66/BE66</f>
        <v>0.16666666666666666</v>
      </c>
      <c r="BG66" s="1496">
        <v>0</v>
      </c>
      <c r="BH66" s="1496">
        <v>6</v>
      </c>
      <c r="BI66" s="1499">
        <f>BG66/BH66</f>
        <v>0</v>
      </c>
      <c r="BJ66" s="1496">
        <f>BA66+BD66+BG66</f>
        <v>2</v>
      </c>
      <c r="BK66" s="1496">
        <v>6</v>
      </c>
      <c r="BL66" s="1499">
        <f>BJ66/BK66</f>
        <v>0.33333333333333331</v>
      </c>
      <c r="BM66" s="1496">
        <f>BJ66+AX66</f>
        <v>4</v>
      </c>
      <c r="BN66" s="1496">
        <v>6</v>
      </c>
      <c r="BO66" s="1499">
        <f>BM66/BN66</f>
        <v>0.66666666666666663</v>
      </c>
      <c r="BP66" s="1496">
        <f>BM66+AL66</f>
        <v>6</v>
      </c>
      <c r="BQ66" s="1496">
        <v>6</v>
      </c>
      <c r="BR66" s="1499">
        <f>BP66/BQ66</f>
        <v>1</v>
      </c>
      <c r="BS66" s="1499">
        <v>1</v>
      </c>
      <c r="BT66" s="1499">
        <v>1</v>
      </c>
      <c r="BU66" s="1499">
        <v>1</v>
      </c>
      <c r="BV66" s="1374">
        <f>BU66*E66</f>
        <v>0.05</v>
      </c>
      <c r="BW66" s="1371">
        <f>SUM(BV66)</f>
        <v>0.05</v>
      </c>
      <c r="BX66" s="388">
        <v>62</v>
      </c>
      <c r="BY66" s="140" t="s">
        <v>312</v>
      </c>
      <c r="BZ66" s="141">
        <v>0.5</v>
      </c>
      <c r="CA66" s="391">
        <v>0.125</v>
      </c>
      <c r="CB66" s="391">
        <v>0.125</v>
      </c>
      <c r="CC66" s="437" t="s">
        <v>541</v>
      </c>
      <c r="CD66" s="154">
        <v>0.125</v>
      </c>
      <c r="CE66" s="154">
        <v>0.125</v>
      </c>
      <c r="CF66" s="154" t="s">
        <v>541</v>
      </c>
      <c r="CG66" s="143">
        <v>0.125</v>
      </c>
      <c r="CH66" s="143">
        <v>0.125</v>
      </c>
      <c r="CI66" s="143" t="s">
        <v>541</v>
      </c>
      <c r="CJ66" s="837">
        <v>0.125</v>
      </c>
      <c r="CK66" s="837">
        <v>0.125</v>
      </c>
      <c r="CL66" s="837" t="s">
        <v>541</v>
      </c>
      <c r="CM66" s="1922" t="s">
        <v>94</v>
      </c>
      <c r="CN66" s="1925" t="s">
        <v>95</v>
      </c>
    </row>
    <row r="67" spans="1:92" ht="48" x14ac:dyDescent="0.25">
      <c r="A67" s="232"/>
      <c r="B67" s="1512"/>
      <c r="C67" s="1515"/>
      <c r="D67" s="1372"/>
      <c r="E67" s="1375"/>
      <c r="F67" s="1518"/>
      <c r="G67" s="1142"/>
      <c r="H67" s="1140"/>
      <c r="I67" s="1140"/>
      <c r="J67" s="1126"/>
      <c r="K67" s="1143"/>
      <c r="L67" s="1126"/>
      <c r="M67" s="1506"/>
      <c r="N67" s="1509"/>
      <c r="O67" s="1497"/>
      <c r="P67" s="1091"/>
      <c r="Q67" s="1497"/>
      <c r="R67" s="1497"/>
      <c r="S67" s="1091"/>
      <c r="T67" s="1497"/>
      <c r="U67" s="1497"/>
      <c r="V67" s="1091"/>
      <c r="W67" s="1497"/>
      <c r="X67" s="1497"/>
      <c r="Y67" s="1091"/>
      <c r="Z67" s="1497"/>
      <c r="AA67" s="1497"/>
      <c r="AB67" s="1091"/>
      <c r="AC67" s="1497"/>
      <c r="AD67" s="1497"/>
      <c r="AE67" s="1091"/>
      <c r="AF67" s="1497"/>
      <c r="AG67" s="1497"/>
      <c r="AH67" s="1091"/>
      <c r="AI67" s="1497"/>
      <c r="AJ67" s="1497"/>
      <c r="AK67" s="1091"/>
      <c r="AL67" s="1497"/>
      <c r="AM67" s="1497"/>
      <c r="AN67" s="1091"/>
      <c r="AO67" s="1497"/>
      <c r="AP67" s="1497"/>
      <c r="AQ67" s="1091"/>
      <c r="AR67" s="1497"/>
      <c r="AS67" s="1497"/>
      <c r="AT67" s="1091"/>
      <c r="AU67" s="1497"/>
      <c r="AV67" s="1497"/>
      <c r="AW67" s="1091"/>
      <c r="AX67" s="1497"/>
      <c r="AY67" s="1497"/>
      <c r="AZ67" s="1091"/>
      <c r="BA67" s="1497"/>
      <c r="BB67" s="1497"/>
      <c r="BC67" s="1091"/>
      <c r="BD67" s="1497"/>
      <c r="BE67" s="1497"/>
      <c r="BF67" s="1091"/>
      <c r="BG67" s="1497"/>
      <c r="BH67" s="1497"/>
      <c r="BI67" s="1091"/>
      <c r="BJ67" s="1497"/>
      <c r="BK67" s="1497"/>
      <c r="BL67" s="1091"/>
      <c r="BM67" s="1497"/>
      <c r="BN67" s="1497"/>
      <c r="BO67" s="1091"/>
      <c r="BP67" s="1497"/>
      <c r="BQ67" s="1497"/>
      <c r="BR67" s="1091"/>
      <c r="BS67" s="1091"/>
      <c r="BT67" s="1091"/>
      <c r="BU67" s="1091"/>
      <c r="BV67" s="1375"/>
      <c r="BW67" s="1372"/>
      <c r="BX67" s="389">
        <v>63</v>
      </c>
      <c r="BY67" s="98" t="s">
        <v>313</v>
      </c>
      <c r="BZ67" s="570">
        <v>0.3</v>
      </c>
      <c r="CA67" s="392" t="s">
        <v>227</v>
      </c>
      <c r="CB67" s="392" t="s">
        <v>227</v>
      </c>
      <c r="CC67" s="392" t="s">
        <v>227</v>
      </c>
      <c r="CD67" s="157" t="s">
        <v>227</v>
      </c>
      <c r="CE67" s="157" t="s">
        <v>227</v>
      </c>
      <c r="CF67" s="157" t="s">
        <v>227</v>
      </c>
      <c r="CG67" s="144" t="s">
        <v>227</v>
      </c>
      <c r="CH67" s="144" t="s">
        <v>227</v>
      </c>
      <c r="CI67" s="144" t="s">
        <v>227</v>
      </c>
      <c r="CJ67" s="839" t="s">
        <v>227</v>
      </c>
      <c r="CK67" s="839" t="s">
        <v>227</v>
      </c>
      <c r="CL67" s="839" t="s">
        <v>227</v>
      </c>
      <c r="CM67" s="1923"/>
      <c r="CN67" s="1926"/>
    </row>
    <row r="68" spans="1:92" ht="36.75" thickBot="1" x14ac:dyDescent="0.3">
      <c r="A68" s="232"/>
      <c r="B68" s="1513"/>
      <c r="C68" s="1516"/>
      <c r="D68" s="1373"/>
      <c r="E68" s="1376"/>
      <c r="F68" s="1519"/>
      <c r="G68" s="1521"/>
      <c r="H68" s="1523"/>
      <c r="I68" s="1523"/>
      <c r="J68" s="1504"/>
      <c r="K68" s="1502"/>
      <c r="L68" s="1504"/>
      <c r="M68" s="1507"/>
      <c r="N68" s="1510"/>
      <c r="O68" s="1498"/>
      <c r="P68" s="1500"/>
      <c r="Q68" s="1498"/>
      <c r="R68" s="1498"/>
      <c r="S68" s="1500"/>
      <c r="T68" s="1498"/>
      <c r="U68" s="1498"/>
      <c r="V68" s="1500"/>
      <c r="W68" s="1498"/>
      <c r="X68" s="1498"/>
      <c r="Y68" s="1500"/>
      <c r="Z68" s="1498"/>
      <c r="AA68" s="1498"/>
      <c r="AB68" s="1500"/>
      <c r="AC68" s="1498"/>
      <c r="AD68" s="1498"/>
      <c r="AE68" s="1500"/>
      <c r="AF68" s="1498"/>
      <c r="AG68" s="1498"/>
      <c r="AH68" s="1500"/>
      <c r="AI68" s="1498"/>
      <c r="AJ68" s="1498"/>
      <c r="AK68" s="1500"/>
      <c r="AL68" s="1498"/>
      <c r="AM68" s="1498"/>
      <c r="AN68" s="1500"/>
      <c r="AO68" s="1498"/>
      <c r="AP68" s="1498"/>
      <c r="AQ68" s="1500"/>
      <c r="AR68" s="1498"/>
      <c r="AS68" s="1498"/>
      <c r="AT68" s="1500"/>
      <c r="AU68" s="1498"/>
      <c r="AV68" s="1498"/>
      <c r="AW68" s="1500"/>
      <c r="AX68" s="1498"/>
      <c r="AY68" s="1498"/>
      <c r="AZ68" s="1500"/>
      <c r="BA68" s="1498"/>
      <c r="BB68" s="1498"/>
      <c r="BC68" s="1500"/>
      <c r="BD68" s="1498"/>
      <c r="BE68" s="1498"/>
      <c r="BF68" s="1500"/>
      <c r="BG68" s="1498"/>
      <c r="BH68" s="1498"/>
      <c r="BI68" s="1500"/>
      <c r="BJ68" s="1498"/>
      <c r="BK68" s="1498"/>
      <c r="BL68" s="1500"/>
      <c r="BM68" s="1498"/>
      <c r="BN68" s="1498"/>
      <c r="BO68" s="1500"/>
      <c r="BP68" s="1498"/>
      <c r="BQ68" s="1498"/>
      <c r="BR68" s="1500"/>
      <c r="BS68" s="1500"/>
      <c r="BT68" s="1500"/>
      <c r="BU68" s="1500"/>
      <c r="BV68" s="1376"/>
      <c r="BW68" s="1373"/>
      <c r="BX68" s="390">
        <v>64</v>
      </c>
      <c r="BY68" s="102" t="s">
        <v>542</v>
      </c>
      <c r="BZ68" s="142">
        <v>0.2</v>
      </c>
      <c r="CA68" s="393">
        <v>0.05</v>
      </c>
      <c r="CB68" s="393">
        <v>0.05</v>
      </c>
      <c r="CC68" s="438" t="s">
        <v>543</v>
      </c>
      <c r="CD68" s="64">
        <v>0.05</v>
      </c>
      <c r="CE68" s="64">
        <v>0.05</v>
      </c>
      <c r="CF68" s="439" t="s">
        <v>543</v>
      </c>
      <c r="CG68" s="103">
        <v>0.05</v>
      </c>
      <c r="CH68" s="103">
        <v>0.05</v>
      </c>
      <c r="CI68" s="684" t="s">
        <v>543</v>
      </c>
      <c r="CJ68" s="841">
        <v>0.05</v>
      </c>
      <c r="CK68" s="841">
        <v>0.05</v>
      </c>
      <c r="CL68" s="842" t="s">
        <v>543</v>
      </c>
      <c r="CM68" s="1924"/>
      <c r="CN68" s="1927"/>
    </row>
    <row r="69" spans="1:92" ht="72.75" thickBot="1" x14ac:dyDescent="0.3">
      <c r="A69" s="232"/>
      <c r="B69" s="284" t="s">
        <v>99</v>
      </c>
      <c r="C69" s="285" t="s">
        <v>98</v>
      </c>
      <c r="D69" s="595">
        <v>0.05</v>
      </c>
      <c r="E69" s="601">
        <v>0.05</v>
      </c>
      <c r="F69" s="286">
        <v>28</v>
      </c>
      <c r="G69" s="287" t="s">
        <v>316</v>
      </c>
      <c r="H69" s="285" t="s">
        <v>314</v>
      </c>
      <c r="I69" s="285" t="s">
        <v>315</v>
      </c>
      <c r="J69" s="288" t="s">
        <v>279</v>
      </c>
      <c r="K69" s="289">
        <v>1</v>
      </c>
      <c r="L69" s="288">
        <v>2018</v>
      </c>
      <c r="M69" s="290">
        <v>1</v>
      </c>
      <c r="N69" s="246">
        <v>16</v>
      </c>
      <c r="O69" s="247">
        <v>16</v>
      </c>
      <c r="P69" s="74">
        <f>N69/O69</f>
        <v>1</v>
      </c>
      <c r="Q69" s="247">
        <v>9</v>
      </c>
      <c r="R69" s="247">
        <v>9</v>
      </c>
      <c r="S69" s="74">
        <f>Q69/R69</f>
        <v>1</v>
      </c>
      <c r="T69" s="247">
        <v>10</v>
      </c>
      <c r="U69" s="247">
        <v>10</v>
      </c>
      <c r="V69" s="74">
        <f>T69/U69</f>
        <v>1</v>
      </c>
      <c r="W69" s="247">
        <f>N69+Q69+T69</f>
        <v>35</v>
      </c>
      <c r="X69" s="247">
        <f>O69+R69+U69</f>
        <v>35</v>
      </c>
      <c r="Y69" s="74">
        <f>W69/X69</f>
        <v>1</v>
      </c>
      <c r="Z69" s="247">
        <v>7</v>
      </c>
      <c r="AA69" s="247">
        <v>7</v>
      </c>
      <c r="AB69" s="74">
        <f>Z69/AA69</f>
        <v>1</v>
      </c>
      <c r="AC69" s="247">
        <v>16</v>
      </c>
      <c r="AD69" s="247">
        <v>16</v>
      </c>
      <c r="AE69" s="74">
        <f>AC69/AD69</f>
        <v>1</v>
      </c>
      <c r="AF69" s="247">
        <v>12</v>
      </c>
      <c r="AG69" s="247">
        <v>12</v>
      </c>
      <c r="AH69" s="74">
        <f>AF69/AG69</f>
        <v>1</v>
      </c>
      <c r="AI69" s="247">
        <f>Z69+AC69+AF69</f>
        <v>35</v>
      </c>
      <c r="AJ69" s="247">
        <f>AA69+AD69+AG69</f>
        <v>35</v>
      </c>
      <c r="AK69" s="74">
        <f>AI69/AJ69</f>
        <v>1</v>
      </c>
      <c r="AL69" s="247">
        <f>AI69+W69</f>
        <v>70</v>
      </c>
      <c r="AM69" s="247">
        <f>AJ69+X69</f>
        <v>70</v>
      </c>
      <c r="AN69" s="74">
        <f>AL69/AM69</f>
        <v>1</v>
      </c>
      <c r="AO69" s="247">
        <v>0</v>
      </c>
      <c r="AP69" s="247">
        <v>0</v>
      </c>
      <c r="AQ69" s="74" t="e">
        <f>AO69/AP69</f>
        <v>#DIV/0!</v>
      </c>
      <c r="AR69" s="247">
        <v>11</v>
      </c>
      <c r="AS69" s="247">
        <v>11</v>
      </c>
      <c r="AT69" s="74">
        <f>AR69/AS69</f>
        <v>1</v>
      </c>
      <c r="AU69" s="247">
        <v>14</v>
      </c>
      <c r="AV69" s="247">
        <v>14</v>
      </c>
      <c r="AW69" s="74">
        <f>AU69/AV69</f>
        <v>1</v>
      </c>
      <c r="AX69" s="247">
        <f>AO69+AR69+AU69</f>
        <v>25</v>
      </c>
      <c r="AY69" s="247">
        <f>AP69+AS69+AV69</f>
        <v>25</v>
      </c>
      <c r="AZ69" s="74">
        <f>AX69/AY69</f>
        <v>1</v>
      </c>
      <c r="BA69" s="247">
        <v>12</v>
      </c>
      <c r="BB69" s="247">
        <v>12</v>
      </c>
      <c r="BC69" s="74">
        <f>BA69/BB69</f>
        <v>1</v>
      </c>
      <c r="BD69" s="247">
        <v>15</v>
      </c>
      <c r="BE69" s="247">
        <v>15</v>
      </c>
      <c r="BF69" s="74">
        <f>BD69/BE69</f>
        <v>1</v>
      </c>
      <c r="BG69" s="247">
        <v>16</v>
      </c>
      <c r="BH69" s="247">
        <v>16</v>
      </c>
      <c r="BI69" s="74">
        <f>BG69/BH69</f>
        <v>1</v>
      </c>
      <c r="BJ69" s="247">
        <f>BA69+BD69+BG69</f>
        <v>43</v>
      </c>
      <c r="BK69" s="247">
        <f>BB69+BE69+BH69</f>
        <v>43</v>
      </c>
      <c r="BL69" s="74">
        <f>BJ69/BK69</f>
        <v>1</v>
      </c>
      <c r="BM69" s="247">
        <f>BJ69+AX69</f>
        <v>68</v>
      </c>
      <c r="BN69" s="247">
        <f>BK69+AY69</f>
        <v>68</v>
      </c>
      <c r="BO69" s="74">
        <f>BM69/BN69</f>
        <v>1</v>
      </c>
      <c r="BP69" s="247">
        <f>BM69+AL69</f>
        <v>138</v>
      </c>
      <c r="BQ69" s="247">
        <f>BN69+AM69</f>
        <v>138</v>
      </c>
      <c r="BR69" s="74">
        <f>BP69/BQ69</f>
        <v>1</v>
      </c>
      <c r="BS69" s="74">
        <v>1</v>
      </c>
      <c r="BT69" s="74">
        <v>1</v>
      </c>
      <c r="BU69" s="74">
        <v>1</v>
      </c>
      <c r="BV69" s="601">
        <f>BU69*E69</f>
        <v>0.05</v>
      </c>
      <c r="BW69" s="595">
        <f>SUM(BV69)</f>
        <v>0.05</v>
      </c>
      <c r="BX69" s="320">
        <v>65</v>
      </c>
      <c r="BY69" s="321" t="s">
        <v>317</v>
      </c>
      <c r="BZ69" s="322">
        <v>1</v>
      </c>
      <c r="CA69" s="323">
        <v>0.25</v>
      </c>
      <c r="CB69" s="323">
        <v>0.25</v>
      </c>
      <c r="CC69" s="448" t="s">
        <v>544</v>
      </c>
      <c r="CD69" s="323">
        <v>0.25</v>
      </c>
      <c r="CE69" s="323">
        <v>0.25</v>
      </c>
      <c r="CF69" s="448" t="s">
        <v>544</v>
      </c>
      <c r="CG69" s="323">
        <v>0.25</v>
      </c>
      <c r="CH69" s="323">
        <v>0.25</v>
      </c>
      <c r="CI69" s="448" t="s">
        <v>544</v>
      </c>
      <c r="CJ69" s="323">
        <v>0.25</v>
      </c>
      <c r="CK69" s="323">
        <v>0.25</v>
      </c>
      <c r="CL69" s="448" t="s">
        <v>544</v>
      </c>
      <c r="CM69" s="285" t="s">
        <v>94</v>
      </c>
      <c r="CN69" s="324" t="s">
        <v>95</v>
      </c>
    </row>
    <row r="70" spans="1:92" ht="15" customHeight="1" x14ac:dyDescent="0.25">
      <c r="A70" s="232"/>
      <c r="B70" s="1490" t="s">
        <v>82</v>
      </c>
      <c r="C70" s="1493" t="s">
        <v>26</v>
      </c>
      <c r="D70" s="1377">
        <v>0.05</v>
      </c>
      <c r="E70" s="1380">
        <v>2.5000000000000001E-2</v>
      </c>
      <c r="F70" s="1495">
        <v>29</v>
      </c>
      <c r="G70" s="1122" t="s">
        <v>748</v>
      </c>
      <c r="H70" s="1122" t="s">
        <v>80</v>
      </c>
      <c r="I70" s="1122" t="s">
        <v>81</v>
      </c>
      <c r="J70" s="1133" t="s">
        <v>279</v>
      </c>
      <c r="K70" s="1135" t="s">
        <v>747</v>
      </c>
      <c r="L70" s="1122">
        <v>2018</v>
      </c>
      <c r="M70" s="1136">
        <v>0.13</v>
      </c>
      <c r="N70" s="1486">
        <v>20</v>
      </c>
      <c r="O70" s="1479">
        <v>2239</v>
      </c>
      <c r="P70" s="1482">
        <f>N70/O70</f>
        <v>8.9325591782045549E-3</v>
      </c>
      <c r="Q70" s="1479">
        <v>25</v>
      </c>
      <c r="R70" s="1479">
        <v>2239</v>
      </c>
      <c r="S70" s="1482">
        <f>Q70/R70</f>
        <v>1.1165698972755694E-2</v>
      </c>
      <c r="T70" s="1479">
        <v>36</v>
      </c>
      <c r="U70" s="1479">
        <v>2239</v>
      </c>
      <c r="V70" s="1482">
        <f>T70/U70</f>
        <v>1.6078606520768202E-2</v>
      </c>
      <c r="W70" s="1479">
        <f>N70+Q70+T70</f>
        <v>81</v>
      </c>
      <c r="X70" s="1479">
        <f>U70</f>
        <v>2239</v>
      </c>
      <c r="Y70" s="1482">
        <f>W70/X70</f>
        <v>3.6176864671728454E-2</v>
      </c>
      <c r="Z70" s="1479">
        <v>32</v>
      </c>
      <c r="AA70" s="1479">
        <v>2239</v>
      </c>
      <c r="AB70" s="1482">
        <f>Z70/AA70</f>
        <v>1.4292094685127288E-2</v>
      </c>
      <c r="AC70" s="1479">
        <v>22</v>
      </c>
      <c r="AD70" s="1479">
        <v>2239</v>
      </c>
      <c r="AE70" s="1482">
        <f>AC70/AD70</f>
        <v>9.8258150960250108E-3</v>
      </c>
      <c r="AF70" s="1479">
        <v>0</v>
      </c>
      <c r="AG70" s="1479">
        <v>2239</v>
      </c>
      <c r="AH70" s="1482">
        <f>AF70/AG70</f>
        <v>0</v>
      </c>
      <c r="AI70" s="1479">
        <f>Z70+AC70+AF70</f>
        <v>54</v>
      </c>
      <c r="AJ70" s="1479">
        <f>AG70</f>
        <v>2239</v>
      </c>
      <c r="AK70" s="1482">
        <f>AI70/AJ70</f>
        <v>2.4117909781152299E-2</v>
      </c>
      <c r="AL70" s="1479">
        <f>AI70+W70</f>
        <v>135</v>
      </c>
      <c r="AM70" s="1479">
        <v>2239</v>
      </c>
      <c r="AN70" s="1488">
        <f>AL70/AM70</f>
        <v>6.0294774452880749E-2</v>
      </c>
      <c r="AO70" s="1484">
        <v>3</v>
      </c>
      <c r="AP70" s="1479">
        <v>2239</v>
      </c>
      <c r="AQ70" s="1478">
        <f>AO70/AP70</f>
        <v>1.3398838767306833E-3</v>
      </c>
      <c r="AR70" s="1484">
        <v>29</v>
      </c>
      <c r="AS70" s="1479">
        <v>2239</v>
      </c>
      <c r="AT70" s="1478">
        <f>AR70/AS70</f>
        <v>1.2952210808396605E-2</v>
      </c>
      <c r="AU70" s="1484">
        <v>46</v>
      </c>
      <c r="AV70" s="1479">
        <v>2239</v>
      </c>
      <c r="AW70" s="1478">
        <f>AU70/AV70</f>
        <v>2.0544886109870479E-2</v>
      </c>
      <c r="AX70" s="1479">
        <f>AO70+AR70+AU70</f>
        <v>78</v>
      </c>
      <c r="AY70" s="1479">
        <v>2239</v>
      </c>
      <c r="AZ70" s="1478">
        <f>AX70/AY70</f>
        <v>3.4836980794997766E-2</v>
      </c>
      <c r="BA70" s="1484">
        <v>38</v>
      </c>
      <c r="BB70" s="1479">
        <v>2239</v>
      </c>
      <c r="BC70" s="1478">
        <f>BA70/BB70</f>
        <v>1.6971862438588656E-2</v>
      </c>
      <c r="BD70" s="1484">
        <v>28</v>
      </c>
      <c r="BE70" s="1479">
        <v>2239</v>
      </c>
      <c r="BF70" s="1478">
        <f>BD70/BE70</f>
        <v>1.2505582849486378E-2</v>
      </c>
      <c r="BG70" s="1484">
        <v>20</v>
      </c>
      <c r="BH70" s="1479">
        <v>2239</v>
      </c>
      <c r="BI70" s="1478">
        <f>BG70/BH70</f>
        <v>8.9325591782045549E-3</v>
      </c>
      <c r="BJ70" s="1479">
        <f>BA70+BD70+BG70</f>
        <v>86</v>
      </c>
      <c r="BK70" s="1479">
        <v>2239</v>
      </c>
      <c r="BL70" s="1478">
        <f>BJ70/BK70</f>
        <v>3.8410004466279589E-2</v>
      </c>
      <c r="BM70" s="1479">
        <f>AX70+BJ70</f>
        <v>164</v>
      </c>
      <c r="BN70" s="1479">
        <v>2239</v>
      </c>
      <c r="BO70" s="1478">
        <f>BM70/BN70</f>
        <v>7.3246985261277361E-2</v>
      </c>
      <c r="BP70" s="1479">
        <f>BM70+AL70</f>
        <v>299</v>
      </c>
      <c r="BQ70" s="1479">
        <v>2239</v>
      </c>
      <c r="BR70" s="1478">
        <f>BP70/BQ70</f>
        <v>0.1335417597141581</v>
      </c>
      <c r="BS70" s="1481">
        <v>0.13</v>
      </c>
      <c r="BT70" s="1482">
        <f>BR70</f>
        <v>0.1335417597141581</v>
      </c>
      <c r="BU70" s="1478">
        <v>1</v>
      </c>
      <c r="BV70" s="1380">
        <f>BU70*E70</f>
        <v>2.5000000000000001E-2</v>
      </c>
      <c r="BW70" s="1377">
        <f>SUM(BV70:BV75)</f>
        <v>3.3437500000000002E-2</v>
      </c>
      <c r="BX70" s="151">
        <v>66</v>
      </c>
      <c r="BY70" s="152" t="s">
        <v>318</v>
      </c>
      <c r="BZ70" s="153">
        <v>0.5</v>
      </c>
      <c r="CA70" s="154">
        <v>0.125</v>
      </c>
      <c r="CB70" s="154">
        <v>0.125</v>
      </c>
      <c r="CC70" s="154" t="s">
        <v>227</v>
      </c>
      <c r="CD70" s="154">
        <v>0.125</v>
      </c>
      <c r="CE70" s="154">
        <v>0.125</v>
      </c>
      <c r="CF70" s="154" t="s">
        <v>227</v>
      </c>
      <c r="CG70" s="154">
        <v>0.125</v>
      </c>
      <c r="CH70" s="154">
        <v>0.125</v>
      </c>
      <c r="CI70" s="154" t="s">
        <v>227</v>
      </c>
      <c r="CJ70" s="154">
        <v>0.125</v>
      </c>
      <c r="CK70" s="154">
        <v>0.125</v>
      </c>
      <c r="CL70" s="154" t="s">
        <v>227</v>
      </c>
      <c r="CM70" s="1928" t="s">
        <v>55</v>
      </c>
      <c r="CN70" s="1930" t="s">
        <v>45</v>
      </c>
    </row>
    <row r="71" spans="1:92" ht="44.1" customHeight="1" x14ac:dyDescent="0.25">
      <c r="A71" s="232"/>
      <c r="B71" s="1491"/>
      <c r="C71" s="1120"/>
      <c r="D71" s="1378"/>
      <c r="E71" s="1274"/>
      <c r="F71" s="1121"/>
      <c r="G71" s="1123"/>
      <c r="H71" s="1123"/>
      <c r="I71" s="1123"/>
      <c r="J71" s="1134"/>
      <c r="K71" s="1123"/>
      <c r="L71" s="1123"/>
      <c r="M71" s="1137"/>
      <c r="N71" s="1487"/>
      <c r="O71" s="1480"/>
      <c r="P71" s="1483"/>
      <c r="Q71" s="1480"/>
      <c r="R71" s="1480"/>
      <c r="S71" s="1483"/>
      <c r="T71" s="1480"/>
      <c r="U71" s="1480"/>
      <c r="V71" s="1483"/>
      <c r="W71" s="1480"/>
      <c r="X71" s="1480"/>
      <c r="Y71" s="1483"/>
      <c r="Z71" s="1480"/>
      <c r="AA71" s="1480"/>
      <c r="AB71" s="1483"/>
      <c r="AC71" s="1480"/>
      <c r="AD71" s="1480"/>
      <c r="AE71" s="1483"/>
      <c r="AF71" s="1480"/>
      <c r="AG71" s="1480"/>
      <c r="AH71" s="1483"/>
      <c r="AI71" s="1480"/>
      <c r="AJ71" s="1480"/>
      <c r="AK71" s="1483"/>
      <c r="AL71" s="1480"/>
      <c r="AM71" s="1480"/>
      <c r="AN71" s="1489"/>
      <c r="AO71" s="1485"/>
      <c r="AP71" s="1480"/>
      <c r="AQ71" s="1080"/>
      <c r="AR71" s="1485"/>
      <c r="AS71" s="1480"/>
      <c r="AT71" s="1080"/>
      <c r="AU71" s="1485"/>
      <c r="AV71" s="1480"/>
      <c r="AW71" s="1080"/>
      <c r="AX71" s="1480"/>
      <c r="AY71" s="1480"/>
      <c r="AZ71" s="1080"/>
      <c r="BA71" s="1485"/>
      <c r="BB71" s="1480"/>
      <c r="BC71" s="1080"/>
      <c r="BD71" s="1485"/>
      <c r="BE71" s="1480"/>
      <c r="BF71" s="1080"/>
      <c r="BG71" s="1485"/>
      <c r="BH71" s="1480"/>
      <c r="BI71" s="1080"/>
      <c r="BJ71" s="1480"/>
      <c r="BK71" s="1480"/>
      <c r="BL71" s="1080"/>
      <c r="BM71" s="1480"/>
      <c r="BN71" s="1480"/>
      <c r="BO71" s="1080"/>
      <c r="BP71" s="1480"/>
      <c r="BQ71" s="1480"/>
      <c r="BR71" s="1080"/>
      <c r="BS71" s="1081"/>
      <c r="BT71" s="1483"/>
      <c r="BU71" s="1080"/>
      <c r="BV71" s="1274"/>
      <c r="BW71" s="1378"/>
      <c r="BX71" s="155">
        <v>67</v>
      </c>
      <c r="BY71" s="156" t="s">
        <v>319</v>
      </c>
      <c r="BZ71" s="571">
        <v>0.5</v>
      </c>
      <c r="CA71" s="157">
        <v>0.125</v>
      </c>
      <c r="CB71" s="157">
        <v>0.125</v>
      </c>
      <c r="CC71" s="157" t="s">
        <v>227</v>
      </c>
      <c r="CD71" s="157">
        <v>0.125</v>
      </c>
      <c r="CE71" s="157">
        <v>0.125</v>
      </c>
      <c r="CF71" s="157" t="s">
        <v>227</v>
      </c>
      <c r="CG71" s="157">
        <v>0.125</v>
      </c>
      <c r="CH71" s="157">
        <v>0.125</v>
      </c>
      <c r="CI71" s="157" t="s">
        <v>227</v>
      </c>
      <c r="CJ71" s="157">
        <v>0.125</v>
      </c>
      <c r="CK71" s="157">
        <v>0.125</v>
      </c>
      <c r="CL71" s="157" t="s">
        <v>227</v>
      </c>
      <c r="CM71" s="1708"/>
      <c r="CN71" s="1931"/>
    </row>
    <row r="72" spans="1:92" ht="24" x14ac:dyDescent="0.25">
      <c r="A72" s="232"/>
      <c r="B72" s="1491"/>
      <c r="C72" s="1120"/>
      <c r="D72" s="1378"/>
      <c r="E72" s="1274">
        <v>2.5000000000000001E-2</v>
      </c>
      <c r="F72" s="1121">
        <v>30</v>
      </c>
      <c r="G72" s="1123" t="s">
        <v>647</v>
      </c>
      <c r="H72" s="1123" t="s">
        <v>320</v>
      </c>
      <c r="I72" s="1123" t="s">
        <v>648</v>
      </c>
      <c r="J72" s="1118" t="s">
        <v>305</v>
      </c>
      <c r="K72" s="1117">
        <v>0.8</v>
      </c>
      <c r="L72" s="1118">
        <v>2018</v>
      </c>
      <c r="M72" s="1471">
        <v>0.8</v>
      </c>
      <c r="N72" s="1474">
        <v>1</v>
      </c>
      <c r="O72" s="1455">
        <v>60</v>
      </c>
      <c r="P72" s="946">
        <f>N72/O72</f>
        <v>1.6666666666666666E-2</v>
      </c>
      <c r="Q72" s="1455">
        <v>5</v>
      </c>
      <c r="R72" s="1455">
        <v>74</v>
      </c>
      <c r="S72" s="946">
        <f>Q72/R72</f>
        <v>6.7567567567567571E-2</v>
      </c>
      <c r="T72" s="1455">
        <v>15</v>
      </c>
      <c r="U72" s="1455">
        <v>75</v>
      </c>
      <c r="V72" s="946">
        <f>T72/U72</f>
        <v>0.2</v>
      </c>
      <c r="W72" s="1455">
        <f>N72+Q72+T72</f>
        <v>21</v>
      </c>
      <c r="X72" s="1455">
        <f>O72+R72+U72</f>
        <v>209</v>
      </c>
      <c r="Y72" s="946">
        <f>W72/X72</f>
        <v>0.10047846889952153</v>
      </c>
      <c r="Z72" s="1455">
        <v>0</v>
      </c>
      <c r="AA72" s="1455">
        <v>0</v>
      </c>
      <c r="AB72" s="946">
        <v>0</v>
      </c>
      <c r="AC72" s="1455">
        <v>0</v>
      </c>
      <c r="AD72" s="1455">
        <v>0</v>
      </c>
      <c r="AE72" s="946">
        <v>0</v>
      </c>
      <c r="AF72" s="1455">
        <v>0</v>
      </c>
      <c r="AG72" s="1455">
        <v>0</v>
      </c>
      <c r="AH72" s="946">
        <v>0</v>
      </c>
      <c r="AI72" s="1455">
        <v>0</v>
      </c>
      <c r="AJ72" s="1455">
        <v>0</v>
      </c>
      <c r="AK72" s="946">
        <v>0</v>
      </c>
      <c r="AL72" s="1455">
        <f>AI72+W72</f>
        <v>21</v>
      </c>
      <c r="AM72" s="1455">
        <f>AJ72+X72</f>
        <v>209</v>
      </c>
      <c r="AN72" s="946">
        <f>AL72/AM72</f>
        <v>0.10047846889952153</v>
      </c>
      <c r="AO72" s="1455">
        <v>0</v>
      </c>
      <c r="AP72" s="1455">
        <v>0</v>
      </c>
      <c r="AQ72" s="946">
        <v>0</v>
      </c>
      <c r="AR72" s="1455">
        <v>0</v>
      </c>
      <c r="AS72" s="1455">
        <v>0</v>
      </c>
      <c r="AT72" s="946">
        <v>0</v>
      </c>
      <c r="AU72" s="1455">
        <v>0</v>
      </c>
      <c r="AV72" s="1455">
        <v>0</v>
      </c>
      <c r="AW72" s="946">
        <v>0</v>
      </c>
      <c r="AX72" s="1455">
        <v>0</v>
      </c>
      <c r="AY72" s="1455">
        <v>0</v>
      </c>
      <c r="AZ72" s="946">
        <v>0</v>
      </c>
      <c r="BA72" s="1455">
        <v>46</v>
      </c>
      <c r="BB72" s="1455">
        <v>69</v>
      </c>
      <c r="BC72" s="946">
        <v>0</v>
      </c>
      <c r="BD72" s="1455">
        <v>0</v>
      </c>
      <c r="BE72" s="1455">
        <v>70</v>
      </c>
      <c r="BF72" s="946">
        <v>0</v>
      </c>
      <c r="BG72" s="1455">
        <v>45</v>
      </c>
      <c r="BH72" s="1455">
        <v>70</v>
      </c>
      <c r="BI72" s="946">
        <v>0</v>
      </c>
      <c r="BJ72" s="1455">
        <f>BA72+BD72+BG72</f>
        <v>91</v>
      </c>
      <c r="BK72" s="1455">
        <f>BB72+BE72+BH72</f>
        <v>209</v>
      </c>
      <c r="BL72" s="946">
        <v>0</v>
      </c>
      <c r="BM72" s="1455">
        <f>BJ72+AX72</f>
        <v>91</v>
      </c>
      <c r="BN72" s="1455">
        <f>BK72+AY72</f>
        <v>209</v>
      </c>
      <c r="BO72" s="946">
        <v>0</v>
      </c>
      <c r="BP72" s="1455">
        <f>BM72+AL72</f>
        <v>112</v>
      </c>
      <c r="BQ72" s="1455">
        <f>BN72+AM72</f>
        <v>418</v>
      </c>
      <c r="BR72" s="946">
        <f>BP72/BQ72</f>
        <v>0.26794258373205743</v>
      </c>
      <c r="BS72" s="946">
        <v>0.8</v>
      </c>
      <c r="BT72" s="946">
        <v>0.27</v>
      </c>
      <c r="BU72" s="1458">
        <f>(BT72/BS72)</f>
        <v>0.33750000000000002</v>
      </c>
      <c r="BV72" s="1274">
        <f>BU72*E72</f>
        <v>8.4375000000000006E-3</v>
      </c>
      <c r="BW72" s="1378"/>
      <c r="BX72" s="155">
        <v>68</v>
      </c>
      <c r="BY72" s="52" t="s">
        <v>321</v>
      </c>
      <c r="BZ72" s="49">
        <v>0.25</v>
      </c>
      <c r="CA72" s="158">
        <v>6.25E-2</v>
      </c>
      <c r="CB72" s="158">
        <v>0</v>
      </c>
      <c r="CC72" s="158" t="s">
        <v>227</v>
      </c>
      <c r="CD72" s="158">
        <v>6.25E-2</v>
      </c>
      <c r="CE72" s="158">
        <v>0</v>
      </c>
      <c r="CF72" s="158" t="s">
        <v>227</v>
      </c>
      <c r="CG72" s="158">
        <v>6.25E-2</v>
      </c>
      <c r="CH72" s="158">
        <v>0</v>
      </c>
      <c r="CI72" s="158" t="s">
        <v>227</v>
      </c>
      <c r="CJ72" s="158">
        <v>6.25E-2</v>
      </c>
      <c r="CK72" s="158">
        <v>0</v>
      </c>
      <c r="CL72" s="158" t="s">
        <v>227</v>
      </c>
      <c r="CM72" s="1708"/>
      <c r="CN72" s="1931"/>
    </row>
    <row r="73" spans="1:92" x14ac:dyDescent="0.25">
      <c r="A73" s="232"/>
      <c r="B73" s="1491"/>
      <c r="C73" s="1120"/>
      <c r="D73" s="1378"/>
      <c r="E73" s="1274"/>
      <c r="F73" s="1121"/>
      <c r="G73" s="1123"/>
      <c r="H73" s="1123"/>
      <c r="I73" s="1123"/>
      <c r="J73" s="1118"/>
      <c r="K73" s="1118"/>
      <c r="L73" s="1118"/>
      <c r="M73" s="1472"/>
      <c r="N73" s="1474"/>
      <c r="O73" s="1455"/>
      <c r="P73" s="947"/>
      <c r="Q73" s="1455"/>
      <c r="R73" s="1455"/>
      <c r="S73" s="947"/>
      <c r="T73" s="1455"/>
      <c r="U73" s="1455"/>
      <c r="V73" s="947"/>
      <c r="W73" s="1455"/>
      <c r="X73" s="1455"/>
      <c r="Y73" s="947"/>
      <c r="Z73" s="1455"/>
      <c r="AA73" s="1455"/>
      <c r="AB73" s="947"/>
      <c r="AC73" s="1455"/>
      <c r="AD73" s="1455"/>
      <c r="AE73" s="947"/>
      <c r="AF73" s="1455"/>
      <c r="AG73" s="1455"/>
      <c r="AH73" s="947"/>
      <c r="AI73" s="1455"/>
      <c r="AJ73" s="1455"/>
      <c r="AK73" s="947"/>
      <c r="AL73" s="1455"/>
      <c r="AM73" s="1455"/>
      <c r="AN73" s="947"/>
      <c r="AO73" s="1455"/>
      <c r="AP73" s="1455"/>
      <c r="AQ73" s="947"/>
      <c r="AR73" s="1455"/>
      <c r="AS73" s="1455"/>
      <c r="AT73" s="947"/>
      <c r="AU73" s="1455"/>
      <c r="AV73" s="1455"/>
      <c r="AW73" s="947"/>
      <c r="AX73" s="1455"/>
      <c r="AY73" s="1455"/>
      <c r="AZ73" s="947"/>
      <c r="BA73" s="1455"/>
      <c r="BB73" s="1455"/>
      <c r="BC73" s="947"/>
      <c r="BD73" s="1455"/>
      <c r="BE73" s="1455"/>
      <c r="BF73" s="947"/>
      <c r="BG73" s="1455"/>
      <c r="BH73" s="1455"/>
      <c r="BI73" s="947"/>
      <c r="BJ73" s="1455"/>
      <c r="BK73" s="1455"/>
      <c r="BL73" s="947"/>
      <c r="BM73" s="1455"/>
      <c r="BN73" s="1455"/>
      <c r="BO73" s="947"/>
      <c r="BP73" s="1455"/>
      <c r="BQ73" s="1455"/>
      <c r="BR73" s="947"/>
      <c r="BS73" s="947"/>
      <c r="BT73" s="947"/>
      <c r="BU73" s="1459"/>
      <c r="BV73" s="1274"/>
      <c r="BW73" s="1378"/>
      <c r="BX73" s="155">
        <v>69</v>
      </c>
      <c r="BY73" s="159" t="s">
        <v>322</v>
      </c>
      <c r="BZ73" s="49">
        <v>0.25</v>
      </c>
      <c r="CA73" s="158">
        <v>6.25E-2</v>
      </c>
      <c r="CB73" s="158">
        <v>0</v>
      </c>
      <c r="CC73" s="158" t="s">
        <v>227</v>
      </c>
      <c r="CD73" s="158">
        <v>6.25E-2</v>
      </c>
      <c r="CE73" s="158">
        <v>0</v>
      </c>
      <c r="CF73" s="158" t="s">
        <v>227</v>
      </c>
      <c r="CG73" s="158">
        <v>6.25E-2</v>
      </c>
      <c r="CH73" s="158">
        <v>0</v>
      </c>
      <c r="CI73" s="158" t="s">
        <v>227</v>
      </c>
      <c r="CJ73" s="158">
        <v>6.25E-2</v>
      </c>
      <c r="CK73" s="158">
        <v>0</v>
      </c>
      <c r="CL73" s="158" t="s">
        <v>227</v>
      </c>
      <c r="CM73" s="1708"/>
      <c r="CN73" s="1931"/>
    </row>
    <row r="74" spans="1:92" x14ac:dyDescent="0.25">
      <c r="A74" s="232"/>
      <c r="B74" s="1491"/>
      <c r="C74" s="1120"/>
      <c r="D74" s="1378"/>
      <c r="E74" s="1274"/>
      <c r="F74" s="1121"/>
      <c r="G74" s="1123"/>
      <c r="H74" s="1123"/>
      <c r="I74" s="1123"/>
      <c r="J74" s="1118"/>
      <c r="K74" s="1118"/>
      <c r="L74" s="1118"/>
      <c r="M74" s="1472"/>
      <c r="N74" s="1474"/>
      <c r="O74" s="1455"/>
      <c r="P74" s="947"/>
      <c r="Q74" s="1455"/>
      <c r="R74" s="1455"/>
      <c r="S74" s="947"/>
      <c r="T74" s="1455"/>
      <c r="U74" s="1455"/>
      <c r="V74" s="947"/>
      <c r="W74" s="1455"/>
      <c r="X74" s="1455"/>
      <c r="Y74" s="947"/>
      <c r="Z74" s="1455"/>
      <c r="AA74" s="1455"/>
      <c r="AB74" s="947"/>
      <c r="AC74" s="1455"/>
      <c r="AD74" s="1455"/>
      <c r="AE74" s="947"/>
      <c r="AF74" s="1455"/>
      <c r="AG74" s="1455"/>
      <c r="AH74" s="947"/>
      <c r="AI74" s="1455"/>
      <c r="AJ74" s="1455"/>
      <c r="AK74" s="947"/>
      <c r="AL74" s="1455"/>
      <c r="AM74" s="1455"/>
      <c r="AN74" s="947"/>
      <c r="AO74" s="1455"/>
      <c r="AP74" s="1455"/>
      <c r="AQ74" s="947"/>
      <c r="AR74" s="1455"/>
      <c r="AS74" s="1455"/>
      <c r="AT74" s="947"/>
      <c r="AU74" s="1455"/>
      <c r="AV74" s="1455"/>
      <c r="AW74" s="947"/>
      <c r="AX74" s="1455"/>
      <c r="AY74" s="1455"/>
      <c r="AZ74" s="947"/>
      <c r="BA74" s="1455"/>
      <c r="BB74" s="1455"/>
      <c r="BC74" s="947"/>
      <c r="BD74" s="1455"/>
      <c r="BE74" s="1455"/>
      <c r="BF74" s="947"/>
      <c r="BG74" s="1455"/>
      <c r="BH74" s="1455"/>
      <c r="BI74" s="947"/>
      <c r="BJ74" s="1455"/>
      <c r="BK74" s="1455"/>
      <c r="BL74" s="947"/>
      <c r="BM74" s="1455"/>
      <c r="BN74" s="1455"/>
      <c r="BO74" s="947"/>
      <c r="BP74" s="1455"/>
      <c r="BQ74" s="1455"/>
      <c r="BR74" s="947"/>
      <c r="BS74" s="947"/>
      <c r="BT74" s="947"/>
      <c r="BU74" s="1459"/>
      <c r="BV74" s="1274"/>
      <c r="BW74" s="1378"/>
      <c r="BX74" s="155">
        <v>70</v>
      </c>
      <c r="BY74" s="52" t="s">
        <v>323</v>
      </c>
      <c r="BZ74" s="49">
        <v>0.25</v>
      </c>
      <c r="CA74" s="158">
        <v>6.25E-2</v>
      </c>
      <c r="CB74" s="158">
        <v>6.25E-2</v>
      </c>
      <c r="CC74" s="158" t="s">
        <v>227</v>
      </c>
      <c r="CD74" s="158">
        <v>6.25E-2</v>
      </c>
      <c r="CE74" s="158">
        <v>6.25E-2</v>
      </c>
      <c r="CF74" s="158" t="s">
        <v>227</v>
      </c>
      <c r="CG74" s="158">
        <v>6.25E-2</v>
      </c>
      <c r="CH74" s="158">
        <v>6.25E-2</v>
      </c>
      <c r="CI74" s="158" t="s">
        <v>227</v>
      </c>
      <c r="CJ74" s="158">
        <v>6.25E-2</v>
      </c>
      <c r="CK74" s="158">
        <v>6.25E-2</v>
      </c>
      <c r="CL74" s="158" t="s">
        <v>227</v>
      </c>
      <c r="CM74" s="1708"/>
      <c r="CN74" s="1931"/>
    </row>
    <row r="75" spans="1:92" ht="24.75" thickBot="1" x14ac:dyDescent="0.3">
      <c r="A75" s="232"/>
      <c r="B75" s="1492"/>
      <c r="C75" s="1494"/>
      <c r="D75" s="1379"/>
      <c r="E75" s="1381"/>
      <c r="F75" s="1476"/>
      <c r="G75" s="1477"/>
      <c r="H75" s="1477"/>
      <c r="I75" s="1477"/>
      <c r="J75" s="1470"/>
      <c r="K75" s="1470"/>
      <c r="L75" s="1470"/>
      <c r="M75" s="1473"/>
      <c r="N75" s="1475"/>
      <c r="O75" s="1456"/>
      <c r="P75" s="1457"/>
      <c r="Q75" s="1456"/>
      <c r="R75" s="1456"/>
      <c r="S75" s="1457"/>
      <c r="T75" s="1456"/>
      <c r="U75" s="1456"/>
      <c r="V75" s="1457"/>
      <c r="W75" s="1456"/>
      <c r="X75" s="1456"/>
      <c r="Y75" s="1457"/>
      <c r="Z75" s="1456"/>
      <c r="AA75" s="1456"/>
      <c r="AB75" s="1457"/>
      <c r="AC75" s="1456"/>
      <c r="AD75" s="1456"/>
      <c r="AE75" s="1457"/>
      <c r="AF75" s="1456"/>
      <c r="AG75" s="1456"/>
      <c r="AH75" s="1457"/>
      <c r="AI75" s="1456"/>
      <c r="AJ75" s="1456"/>
      <c r="AK75" s="1457"/>
      <c r="AL75" s="1456"/>
      <c r="AM75" s="1456"/>
      <c r="AN75" s="1457"/>
      <c r="AO75" s="1456"/>
      <c r="AP75" s="1456"/>
      <c r="AQ75" s="1457"/>
      <c r="AR75" s="1456"/>
      <c r="AS75" s="1456"/>
      <c r="AT75" s="1457"/>
      <c r="AU75" s="1456"/>
      <c r="AV75" s="1456"/>
      <c r="AW75" s="1457"/>
      <c r="AX75" s="1456"/>
      <c r="AY75" s="1456"/>
      <c r="AZ75" s="1457"/>
      <c r="BA75" s="1456"/>
      <c r="BB75" s="1456"/>
      <c r="BC75" s="1457"/>
      <c r="BD75" s="1456"/>
      <c r="BE75" s="1456"/>
      <c r="BF75" s="1457"/>
      <c r="BG75" s="1456"/>
      <c r="BH75" s="1456"/>
      <c r="BI75" s="1457"/>
      <c r="BJ75" s="1456"/>
      <c r="BK75" s="1456"/>
      <c r="BL75" s="1457"/>
      <c r="BM75" s="1456"/>
      <c r="BN75" s="1456"/>
      <c r="BO75" s="1457"/>
      <c r="BP75" s="1456"/>
      <c r="BQ75" s="1456"/>
      <c r="BR75" s="1457"/>
      <c r="BS75" s="1457"/>
      <c r="BT75" s="1457"/>
      <c r="BU75" s="1460"/>
      <c r="BV75" s="1381"/>
      <c r="BW75" s="1379"/>
      <c r="BX75" s="160">
        <v>71</v>
      </c>
      <c r="BY75" s="63" t="s">
        <v>324</v>
      </c>
      <c r="BZ75" s="64">
        <v>0.25</v>
      </c>
      <c r="CA75" s="161">
        <v>6.25E-2</v>
      </c>
      <c r="CB75" s="161">
        <v>6.25E-2</v>
      </c>
      <c r="CC75" s="161" t="s">
        <v>227</v>
      </c>
      <c r="CD75" s="161">
        <v>6.25E-2</v>
      </c>
      <c r="CE75" s="161">
        <v>6.25E-2</v>
      </c>
      <c r="CF75" s="161" t="s">
        <v>227</v>
      </c>
      <c r="CG75" s="161">
        <v>6.25E-2</v>
      </c>
      <c r="CH75" s="161">
        <v>6.25E-2</v>
      </c>
      <c r="CI75" s="161" t="s">
        <v>227</v>
      </c>
      <c r="CJ75" s="161">
        <v>6.25E-2</v>
      </c>
      <c r="CK75" s="161">
        <v>6.25E-2</v>
      </c>
      <c r="CL75" s="161" t="s">
        <v>227</v>
      </c>
      <c r="CM75" s="1929"/>
      <c r="CN75" s="1932"/>
    </row>
    <row r="76" spans="1:92" ht="30" customHeight="1" x14ac:dyDescent="0.25">
      <c r="A76" s="232"/>
      <c r="B76" s="1461" t="s">
        <v>89</v>
      </c>
      <c r="C76" s="1464" t="s">
        <v>196</v>
      </c>
      <c r="D76" s="1382">
        <v>0.05</v>
      </c>
      <c r="E76" s="1385">
        <v>5.0000000000000001E-3</v>
      </c>
      <c r="F76" s="1465">
        <v>31</v>
      </c>
      <c r="G76" s="1004" t="s">
        <v>434</v>
      </c>
      <c r="H76" s="1004" t="s">
        <v>435</v>
      </c>
      <c r="I76" s="1004" t="s">
        <v>436</v>
      </c>
      <c r="J76" s="1466" t="s">
        <v>29</v>
      </c>
      <c r="K76" s="1467">
        <v>0.9</v>
      </c>
      <c r="L76" s="1466">
        <v>2018</v>
      </c>
      <c r="M76" s="1468">
        <v>0.9</v>
      </c>
      <c r="N76" s="1469">
        <v>7</v>
      </c>
      <c r="O76" s="1451">
        <v>73</v>
      </c>
      <c r="P76" s="1450">
        <f>N76/O76</f>
        <v>9.5890410958904104E-2</v>
      </c>
      <c r="Q76" s="1451">
        <v>6</v>
      </c>
      <c r="R76" s="1451">
        <v>73</v>
      </c>
      <c r="S76" s="1450">
        <f>Q76/R76</f>
        <v>8.2191780821917804E-2</v>
      </c>
      <c r="T76" s="1451">
        <v>4</v>
      </c>
      <c r="U76" s="1451">
        <v>73</v>
      </c>
      <c r="V76" s="1450">
        <f>T76/U76</f>
        <v>5.4794520547945202E-2</v>
      </c>
      <c r="W76" s="1451">
        <f>N76+Q76+T76</f>
        <v>17</v>
      </c>
      <c r="X76" s="1451">
        <v>73</v>
      </c>
      <c r="Y76" s="1450">
        <f>W76/X76</f>
        <v>0.23287671232876711</v>
      </c>
      <c r="Z76" s="1451">
        <v>6</v>
      </c>
      <c r="AA76" s="1451">
        <v>73</v>
      </c>
      <c r="AB76" s="1450">
        <f>Z76/AA76</f>
        <v>8.2191780821917804E-2</v>
      </c>
      <c r="AC76" s="1451">
        <v>6</v>
      </c>
      <c r="AD76" s="1451">
        <v>73</v>
      </c>
      <c r="AE76" s="1450">
        <f>AC76/AD76</f>
        <v>8.2191780821917804E-2</v>
      </c>
      <c r="AF76" s="1451">
        <v>7</v>
      </c>
      <c r="AG76" s="1451">
        <v>73</v>
      </c>
      <c r="AH76" s="1450">
        <f>AF76/AG76</f>
        <v>9.5890410958904104E-2</v>
      </c>
      <c r="AI76" s="1451">
        <f>Z76+AC76+AF76</f>
        <v>19</v>
      </c>
      <c r="AJ76" s="1451">
        <v>73</v>
      </c>
      <c r="AK76" s="1450">
        <f>AI76/AJ76</f>
        <v>0.26027397260273971</v>
      </c>
      <c r="AL76" s="1451">
        <f>AI76+W76</f>
        <v>36</v>
      </c>
      <c r="AM76" s="1451">
        <v>73</v>
      </c>
      <c r="AN76" s="1450">
        <f>AL76/AM76</f>
        <v>0.49315068493150682</v>
      </c>
      <c r="AO76" s="1451">
        <v>6</v>
      </c>
      <c r="AP76" s="1451">
        <v>73</v>
      </c>
      <c r="AQ76" s="1450">
        <f>AO76/AP76</f>
        <v>8.2191780821917804E-2</v>
      </c>
      <c r="AR76" s="1451">
        <v>6</v>
      </c>
      <c r="AS76" s="1451">
        <v>73</v>
      </c>
      <c r="AT76" s="1450">
        <f>AR76/AS76</f>
        <v>8.2191780821917804E-2</v>
      </c>
      <c r="AU76" s="1451">
        <v>6</v>
      </c>
      <c r="AV76" s="1451">
        <v>73</v>
      </c>
      <c r="AW76" s="1450">
        <f>AU76/AV76</f>
        <v>8.2191780821917804E-2</v>
      </c>
      <c r="AX76" s="1451">
        <f>AO76+AR76+AU76</f>
        <v>18</v>
      </c>
      <c r="AY76" s="1451">
        <v>73</v>
      </c>
      <c r="AZ76" s="1450">
        <f>AX76/AY76</f>
        <v>0.24657534246575341</v>
      </c>
      <c r="BA76" s="1451">
        <v>5</v>
      </c>
      <c r="BB76" s="1451">
        <v>73</v>
      </c>
      <c r="BC76" s="1450">
        <f>BA76/BB76</f>
        <v>6.8493150684931503E-2</v>
      </c>
      <c r="BD76" s="1451">
        <v>5</v>
      </c>
      <c r="BE76" s="1451">
        <v>73</v>
      </c>
      <c r="BF76" s="1450">
        <f>BD76/BE76</f>
        <v>6.8493150684931503E-2</v>
      </c>
      <c r="BG76" s="1451">
        <v>5</v>
      </c>
      <c r="BH76" s="1451">
        <v>73</v>
      </c>
      <c r="BI76" s="1450">
        <f>BG76/BH76</f>
        <v>6.8493150684931503E-2</v>
      </c>
      <c r="BJ76" s="1451">
        <f>BA76+BD76+BG76</f>
        <v>15</v>
      </c>
      <c r="BK76" s="1451">
        <v>73</v>
      </c>
      <c r="BL76" s="1450">
        <f>BJ76/BK76</f>
        <v>0.20547945205479451</v>
      </c>
      <c r="BM76" s="1451">
        <f>AX76+BJ76</f>
        <v>33</v>
      </c>
      <c r="BN76" s="1451">
        <v>73</v>
      </c>
      <c r="BO76" s="1450">
        <f>BM76/BN76</f>
        <v>0.45205479452054792</v>
      </c>
      <c r="BP76" s="1451">
        <f>BM76+AL76</f>
        <v>69</v>
      </c>
      <c r="BQ76" s="1451">
        <v>73</v>
      </c>
      <c r="BR76" s="1450">
        <f>BP76/BQ76</f>
        <v>0.9452054794520548</v>
      </c>
      <c r="BS76" s="1450">
        <v>0.9</v>
      </c>
      <c r="BT76" s="1450">
        <v>0.95</v>
      </c>
      <c r="BU76" s="1450">
        <v>1</v>
      </c>
      <c r="BV76" s="1385">
        <f>BU76*E76</f>
        <v>5.0000000000000001E-3</v>
      </c>
      <c r="BW76" s="1382">
        <f>SUM(BV76:BV94)</f>
        <v>4.9999999999999996E-2</v>
      </c>
      <c r="BX76" s="83">
        <v>72</v>
      </c>
      <c r="BY76" s="449" t="s">
        <v>437</v>
      </c>
      <c r="BZ76" s="36">
        <v>0.4</v>
      </c>
      <c r="CA76" s="169">
        <v>0.1</v>
      </c>
      <c r="CB76" s="169">
        <v>0</v>
      </c>
      <c r="CC76" s="169" t="s">
        <v>227</v>
      </c>
      <c r="CD76" s="170" t="s">
        <v>227</v>
      </c>
      <c r="CE76" s="169">
        <v>0.1</v>
      </c>
      <c r="CF76" s="169">
        <v>0</v>
      </c>
      <c r="CG76" s="169" t="s">
        <v>227</v>
      </c>
      <c r="CH76" s="170" t="s">
        <v>227</v>
      </c>
      <c r="CI76" s="169">
        <v>0.1</v>
      </c>
      <c r="CJ76" s="169">
        <v>0.1</v>
      </c>
      <c r="CK76" s="170"/>
      <c r="CL76" s="170" t="s">
        <v>197</v>
      </c>
      <c r="CM76" s="171" t="s">
        <v>198</v>
      </c>
      <c r="CN76"/>
    </row>
    <row r="77" spans="1:92" ht="35.1" customHeight="1" x14ac:dyDescent="0.25">
      <c r="A77" s="232"/>
      <c r="B77" s="1462"/>
      <c r="C77" s="1080"/>
      <c r="D77" s="1383"/>
      <c r="E77" s="1386"/>
      <c r="F77" s="1017"/>
      <c r="G77" s="1005"/>
      <c r="H77" s="1005" t="s">
        <v>435</v>
      </c>
      <c r="I77" s="1005" t="s">
        <v>436</v>
      </c>
      <c r="J77" s="1105"/>
      <c r="K77" s="1112"/>
      <c r="L77" s="1105"/>
      <c r="M77" s="1100"/>
      <c r="N77" s="1448"/>
      <c r="O77" s="1096"/>
      <c r="P77" s="1096"/>
      <c r="Q77" s="1096"/>
      <c r="R77" s="1096"/>
      <c r="S77" s="1096"/>
      <c r="T77" s="1096"/>
      <c r="U77" s="1096"/>
      <c r="V77" s="1096"/>
      <c r="W77" s="1096"/>
      <c r="X77" s="1096"/>
      <c r="Y77" s="1096"/>
      <c r="Z77" s="1096"/>
      <c r="AA77" s="1096"/>
      <c r="AB77" s="1096"/>
      <c r="AC77" s="1096"/>
      <c r="AD77" s="1096"/>
      <c r="AE77" s="1096"/>
      <c r="AF77" s="1096"/>
      <c r="AG77" s="1096"/>
      <c r="AH77" s="1096"/>
      <c r="AI77" s="1096"/>
      <c r="AJ77" s="1096"/>
      <c r="AK77" s="1096"/>
      <c r="AL77" s="1096"/>
      <c r="AM77" s="1096"/>
      <c r="AN77" s="1096"/>
      <c r="AO77" s="1096"/>
      <c r="AP77" s="1096"/>
      <c r="AQ77" s="1096"/>
      <c r="AR77" s="1096"/>
      <c r="AS77" s="1096"/>
      <c r="AT77" s="1096"/>
      <c r="AU77" s="1096"/>
      <c r="AV77" s="1096"/>
      <c r="AW77" s="1096"/>
      <c r="AX77" s="1096"/>
      <c r="AY77" s="1096"/>
      <c r="AZ77" s="1096"/>
      <c r="BA77" s="1096"/>
      <c r="BB77" s="1096"/>
      <c r="BC77" s="1096"/>
      <c r="BD77" s="1096"/>
      <c r="BE77" s="1096"/>
      <c r="BF77" s="1096"/>
      <c r="BG77" s="1096"/>
      <c r="BH77" s="1096"/>
      <c r="BI77" s="1096"/>
      <c r="BJ77" s="1096"/>
      <c r="BK77" s="1096"/>
      <c r="BL77" s="1096"/>
      <c r="BM77" s="1096"/>
      <c r="BN77" s="1096"/>
      <c r="BO77" s="1096"/>
      <c r="BP77" s="1096"/>
      <c r="BQ77" s="1096"/>
      <c r="BR77" s="1096"/>
      <c r="BS77" s="1096"/>
      <c r="BT77" s="1096"/>
      <c r="BU77" s="1096"/>
      <c r="BV77" s="1386"/>
      <c r="BW77" s="1383"/>
      <c r="BX77" s="590">
        <v>73</v>
      </c>
      <c r="BY77" s="68" t="s">
        <v>438</v>
      </c>
      <c r="BZ77" s="581">
        <v>0.2</v>
      </c>
      <c r="CA77" s="69">
        <v>0.05</v>
      </c>
      <c r="CB77" s="69">
        <v>0</v>
      </c>
      <c r="CC77" s="69" t="s">
        <v>227</v>
      </c>
      <c r="CD77" s="37" t="s">
        <v>227</v>
      </c>
      <c r="CE77" s="69">
        <v>0.05</v>
      </c>
      <c r="CF77" s="69">
        <v>0</v>
      </c>
      <c r="CG77" s="69" t="s">
        <v>227</v>
      </c>
      <c r="CH77" s="37" t="s">
        <v>227</v>
      </c>
      <c r="CI77" s="69">
        <v>0.05</v>
      </c>
      <c r="CJ77" s="69">
        <v>0.05</v>
      </c>
      <c r="CK77" s="37"/>
      <c r="CL77" s="37" t="s">
        <v>197</v>
      </c>
      <c r="CM77" s="172" t="s">
        <v>198</v>
      </c>
      <c r="CN77"/>
    </row>
    <row r="78" spans="1:92" ht="35.1" customHeight="1" x14ac:dyDescent="0.25">
      <c r="A78" s="232"/>
      <c r="B78" s="1462"/>
      <c r="C78" s="1080"/>
      <c r="D78" s="1383"/>
      <c r="E78" s="1387"/>
      <c r="F78" s="1018"/>
      <c r="G78" s="1006"/>
      <c r="H78" s="1006" t="s">
        <v>435</v>
      </c>
      <c r="I78" s="1006" t="s">
        <v>436</v>
      </c>
      <c r="J78" s="1105"/>
      <c r="K78" s="1112"/>
      <c r="L78" s="1105"/>
      <c r="M78" s="1101"/>
      <c r="N78" s="1449"/>
      <c r="O78" s="1097"/>
      <c r="P78" s="1097"/>
      <c r="Q78" s="1097"/>
      <c r="R78" s="1097"/>
      <c r="S78" s="1097"/>
      <c r="T78" s="1097"/>
      <c r="U78" s="1097"/>
      <c r="V78" s="1097"/>
      <c r="W78" s="1097"/>
      <c r="X78" s="1097"/>
      <c r="Y78" s="1097"/>
      <c r="Z78" s="1097"/>
      <c r="AA78" s="1097"/>
      <c r="AB78" s="1097"/>
      <c r="AC78" s="1097"/>
      <c r="AD78" s="1097"/>
      <c r="AE78" s="1097"/>
      <c r="AF78" s="1097"/>
      <c r="AG78" s="1097"/>
      <c r="AH78" s="1097"/>
      <c r="AI78" s="1097"/>
      <c r="AJ78" s="1097"/>
      <c r="AK78" s="1097"/>
      <c r="AL78" s="1097"/>
      <c r="AM78" s="1097"/>
      <c r="AN78" s="1097"/>
      <c r="AO78" s="1097"/>
      <c r="AP78" s="1097"/>
      <c r="AQ78" s="1097"/>
      <c r="AR78" s="1097"/>
      <c r="AS78" s="1097"/>
      <c r="AT78" s="1097"/>
      <c r="AU78" s="1097"/>
      <c r="AV78" s="1097"/>
      <c r="AW78" s="1097"/>
      <c r="AX78" s="1097"/>
      <c r="AY78" s="1097"/>
      <c r="AZ78" s="1097"/>
      <c r="BA78" s="1097"/>
      <c r="BB78" s="1097"/>
      <c r="BC78" s="1097"/>
      <c r="BD78" s="1097"/>
      <c r="BE78" s="1097"/>
      <c r="BF78" s="1097"/>
      <c r="BG78" s="1097"/>
      <c r="BH78" s="1097"/>
      <c r="BI78" s="1097"/>
      <c r="BJ78" s="1097"/>
      <c r="BK78" s="1097"/>
      <c r="BL78" s="1097"/>
      <c r="BM78" s="1097"/>
      <c r="BN78" s="1097"/>
      <c r="BO78" s="1097"/>
      <c r="BP78" s="1097"/>
      <c r="BQ78" s="1097"/>
      <c r="BR78" s="1097"/>
      <c r="BS78" s="1097"/>
      <c r="BT78" s="1097"/>
      <c r="BU78" s="1097"/>
      <c r="BV78" s="1387"/>
      <c r="BW78" s="1383"/>
      <c r="BX78" s="590">
        <v>74</v>
      </c>
      <c r="BY78" s="68" t="s">
        <v>439</v>
      </c>
      <c r="BZ78" s="581">
        <v>0.2</v>
      </c>
      <c r="CA78" s="69">
        <v>0.05</v>
      </c>
      <c r="CB78" s="69">
        <v>0</v>
      </c>
      <c r="CC78" s="69" t="s">
        <v>227</v>
      </c>
      <c r="CD78" s="37" t="s">
        <v>227</v>
      </c>
      <c r="CE78" s="69">
        <v>0.05</v>
      </c>
      <c r="CF78" s="69">
        <v>0</v>
      </c>
      <c r="CG78" s="69" t="s">
        <v>227</v>
      </c>
      <c r="CH78" s="37" t="s">
        <v>227</v>
      </c>
      <c r="CI78" s="69">
        <v>0.05</v>
      </c>
      <c r="CJ78" s="69">
        <v>0.05</v>
      </c>
      <c r="CK78" s="37"/>
      <c r="CL78" s="37" t="s">
        <v>197</v>
      </c>
      <c r="CM78" s="172" t="s">
        <v>198</v>
      </c>
      <c r="CN78"/>
    </row>
    <row r="79" spans="1:92" ht="24" x14ac:dyDescent="0.25">
      <c r="A79" s="232"/>
      <c r="B79" s="1462"/>
      <c r="C79" s="1080"/>
      <c r="D79" s="1383"/>
      <c r="E79" s="1388">
        <v>5.0000000000000001E-3</v>
      </c>
      <c r="F79" s="1016">
        <v>32</v>
      </c>
      <c r="G79" s="1080" t="s">
        <v>742</v>
      </c>
      <c r="H79" s="1080" t="s">
        <v>192</v>
      </c>
      <c r="I79" s="1080" t="s">
        <v>193</v>
      </c>
      <c r="J79" s="1105" t="s">
        <v>29</v>
      </c>
      <c r="K79" s="1106">
        <v>0.98599999999999999</v>
      </c>
      <c r="L79" s="1105">
        <v>2018</v>
      </c>
      <c r="M79" s="1099">
        <v>0.9</v>
      </c>
      <c r="N79" s="1452">
        <v>437</v>
      </c>
      <c r="O79" s="1444">
        <v>448</v>
      </c>
      <c r="P79" s="1107">
        <f>N79/O79</f>
        <v>0.9754464285714286</v>
      </c>
      <c r="Q79" s="1444">
        <v>285</v>
      </c>
      <c r="R79" s="1444">
        <v>290</v>
      </c>
      <c r="S79" s="1107">
        <f>Q79/R79</f>
        <v>0.98275862068965514</v>
      </c>
      <c r="T79" s="1444">
        <v>289</v>
      </c>
      <c r="U79" s="1444">
        <v>290</v>
      </c>
      <c r="V79" s="1107">
        <f>T79/U79</f>
        <v>0.99655172413793103</v>
      </c>
      <c r="W79" s="1444">
        <f>N79+Q79+T79</f>
        <v>1011</v>
      </c>
      <c r="X79" s="1444">
        <f>O79+R79+U79</f>
        <v>1028</v>
      </c>
      <c r="Y79" s="1107">
        <f>W79/X79</f>
        <v>0.9834630350194552</v>
      </c>
      <c r="Z79" s="1444">
        <v>338</v>
      </c>
      <c r="AA79" s="1444">
        <v>348</v>
      </c>
      <c r="AB79" s="1107">
        <f>Z79/AA79</f>
        <v>0.97126436781609193</v>
      </c>
      <c r="AC79" s="1444">
        <v>160</v>
      </c>
      <c r="AD79" s="1444">
        <v>170</v>
      </c>
      <c r="AE79" s="1107">
        <f>AC79/AD79</f>
        <v>0.94117647058823528</v>
      </c>
      <c r="AF79" s="1444">
        <v>165</v>
      </c>
      <c r="AG79" s="1444">
        <v>170</v>
      </c>
      <c r="AH79" s="1107">
        <f>AF79/AG79</f>
        <v>0.97058823529411764</v>
      </c>
      <c r="AI79" s="1444">
        <f>Z79+AC79+AF79</f>
        <v>663</v>
      </c>
      <c r="AJ79" s="1444">
        <f>AA79+AD79+AG79</f>
        <v>688</v>
      </c>
      <c r="AK79" s="1107">
        <f>AI79/AJ79</f>
        <v>0.96366279069767447</v>
      </c>
      <c r="AL79" s="1444">
        <f>AI79+W79</f>
        <v>1674</v>
      </c>
      <c r="AM79" s="1444">
        <f>AJ79+X79</f>
        <v>1716</v>
      </c>
      <c r="AN79" s="1107">
        <f>AL79/AM79</f>
        <v>0.97552447552447552</v>
      </c>
      <c r="AO79" s="1441">
        <v>196</v>
      </c>
      <c r="AP79" s="1441">
        <v>218</v>
      </c>
      <c r="AQ79" s="1288">
        <f>AO79/AP79</f>
        <v>0.8990825688073395</v>
      </c>
      <c r="AR79" s="1441">
        <v>190</v>
      </c>
      <c r="AS79" s="1441">
        <v>200</v>
      </c>
      <c r="AT79" s="1288">
        <f>AR79/AS79</f>
        <v>0.95</v>
      </c>
      <c r="AU79" s="1441">
        <v>283</v>
      </c>
      <c r="AV79" s="1441">
        <v>285</v>
      </c>
      <c r="AW79" s="1288">
        <f>AU79/AV79</f>
        <v>0.99298245614035086</v>
      </c>
      <c r="AX79" s="1441">
        <f>AO79+AR79+AU79</f>
        <v>669</v>
      </c>
      <c r="AY79" s="1441">
        <f>AP79+AS79+AV79</f>
        <v>703</v>
      </c>
      <c r="AZ79" s="1095">
        <f>AX79/AY79</f>
        <v>0.9516358463726885</v>
      </c>
      <c r="BA79" s="1441">
        <v>377</v>
      </c>
      <c r="BB79" s="1441">
        <v>399</v>
      </c>
      <c r="BC79" s="991">
        <f>BA79/BB79</f>
        <v>0.94486215538847118</v>
      </c>
      <c r="BD79" s="1441">
        <v>1206</v>
      </c>
      <c r="BE79" s="1441">
        <v>1352</v>
      </c>
      <c r="BF79" s="991">
        <f>BD79/BE79</f>
        <v>0.89201183431952658</v>
      </c>
      <c r="BG79" s="1441">
        <v>996</v>
      </c>
      <c r="BH79" s="1441">
        <v>1038</v>
      </c>
      <c r="BI79" s="991">
        <f>BG79/BH79</f>
        <v>0.95953757225433522</v>
      </c>
      <c r="BJ79" s="1441">
        <f>BA79+BD79+BG79</f>
        <v>2579</v>
      </c>
      <c r="BK79" s="1441">
        <f>BB79+BE79+BH79</f>
        <v>2789</v>
      </c>
      <c r="BL79" s="1095">
        <f>BJ79/BK79</f>
        <v>0.92470419505198997</v>
      </c>
      <c r="BM79" s="1441">
        <f>BJ79+AX79</f>
        <v>3248</v>
      </c>
      <c r="BN79" s="1441">
        <f>BK79+AY79</f>
        <v>3492</v>
      </c>
      <c r="BO79" s="1095">
        <f>BM79/BN79</f>
        <v>0.93012600229095077</v>
      </c>
      <c r="BP79" s="1444">
        <f>BM79+AL79</f>
        <v>4922</v>
      </c>
      <c r="BQ79" s="1444">
        <f>BN79+AM79</f>
        <v>5208</v>
      </c>
      <c r="BR79" s="1107">
        <f>BP79/BQ79</f>
        <v>0.94508448540706602</v>
      </c>
      <c r="BS79" s="1107">
        <v>0.9</v>
      </c>
      <c r="BT79" s="1107">
        <f>BR79</f>
        <v>0.94508448540706602</v>
      </c>
      <c r="BU79" s="1107">
        <v>1</v>
      </c>
      <c r="BV79" s="1388">
        <f>BU79*E79</f>
        <v>5.0000000000000001E-3</v>
      </c>
      <c r="BW79" s="1383"/>
      <c r="BX79" s="590">
        <v>75</v>
      </c>
      <c r="BY79" s="162" t="s">
        <v>483</v>
      </c>
      <c r="BZ79" s="581">
        <v>0.3</v>
      </c>
      <c r="CA79" s="163">
        <v>7.4999999999999997E-2</v>
      </c>
      <c r="CB79" s="163">
        <v>0</v>
      </c>
      <c r="CC79" s="163" t="s">
        <v>227</v>
      </c>
      <c r="CD79" s="568" t="s">
        <v>227</v>
      </c>
      <c r="CE79" s="163">
        <v>7.4999999999999997E-2</v>
      </c>
      <c r="CF79" s="163">
        <v>0</v>
      </c>
      <c r="CG79" s="163" t="s">
        <v>227</v>
      </c>
      <c r="CH79" s="568" t="s">
        <v>227</v>
      </c>
      <c r="CI79" s="163">
        <v>7.4999999999999997E-2</v>
      </c>
      <c r="CJ79" s="163">
        <v>7.4999999999999997E-2</v>
      </c>
      <c r="CK79" s="568"/>
      <c r="CL79" s="37" t="s">
        <v>197</v>
      </c>
      <c r="CM79" s="172" t="s">
        <v>198</v>
      </c>
      <c r="CN79"/>
    </row>
    <row r="80" spans="1:92" ht="36" x14ac:dyDescent="0.25">
      <c r="A80" s="232"/>
      <c r="B80" s="1462"/>
      <c r="C80" s="1080"/>
      <c r="D80" s="1383"/>
      <c r="E80" s="1386"/>
      <c r="F80" s="1017"/>
      <c r="G80" s="1080"/>
      <c r="H80" s="1080"/>
      <c r="I80" s="1080"/>
      <c r="J80" s="1105"/>
      <c r="K80" s="1106"/>
      <c r="L80" s="1105"/>
      <c r="M80" s="1100"/>
      <c r="N80" s="1453"/>
      <c r="O80" s="1445"/>
      <c r="P80" s="1096"/>
      <c r="Q80" s="1445"/>
      <c r="R80" s="1445"/>
      <c r="S80" s="1096"/>
      <c r="T80" s="1445"/>
      <c r="U80" s="1445"/>
      <c r="V80" s="1096"/>
      <c r="W80" s="1445"/>
      <c r="X80" s="1445"/>
      <c r="Y80" s="1096"/>
      <c r="Z80" s="1445"/>
      <c r="AA80" s="1445"/>
      <c r="AB80" s="1096"/>
      <c r="AC80" s="1445"/>
      <c r="AD80" s="1445"/>
      <c r="AE80" s="1096"/>
      <c r="AF80" s="1445"/>
      <c r="AG80" s="1445"/>
      <c r="AH80" s="1096"/>
      <c r="AI80" s="1445"/>
      <c r="AJ80" s="1445"/>
      <c r="AK80" s="1096"/>
      <c r="AL80" s="1445"/>
      <c r="AM80" s="1445"/>
      <c r="AN80" s="1096"/>
      <c r="AO80" s="1096"/>
      <c r="AP80" s="1096"/>
      <c r="AQ80" s="1289"/>
      <c r="AR80" s="1096"/>
      <c r="AS80" s="1096"/>
      <c r="AT80" s="1289"/>
      <c r="AU80" s="1096"/>
      <c r="AV80" s="1096"/>
      <c r="AW80" s="1289"/>
      <c r="AX80" s="1096"/>
      <c r="AY80" s="1096"/>
      <c r="AZ80" s="1096"/>
      <c r="BA80" s="1096"/>
      <c r="BB80" s="1096"/>
      <c r="BC80" s="1442"/>
      <c r="BD80" s="1096"/>
      <c r="BE80" s="1096"/>
      <c r="BF80" s="1442"/>
      <c r="BG80" s="1096"/>
      <c r="BH80" s="1096"/>
      <c r="BI80" s="1442"/>
      <c r="BJ80" s="1096"/>
      <c r="BK80" s="1096"/>
      <c r="BL80" s="1096"/>
      <c r="BM80" s="1096"/>
      <c r="BN80" s="1096"/>
      <c r="BO80" s="1096"/>
      <c r="BP80" s="1096"/>
      <c r="BQ80" s="1096"/>
      <c r="BR80" s="1108"/>
      <c r="BS80" s="1096"/>
      <c r="BT80" s="1096"/>
      <c r="BU80" s="1096"/>
      <c r="BV80" s="1386"/>
      <c r="BW80" s="1383"/>
      <c r="BX80" s="590">
        <v>76</v>
      </c>
      <c r="BY80" s="162" t="s">
        <v>484</v>
      </c>
      <c r="BZ80" s="581">
        <v>0.4</v>
      </c>
      <c r="CA80" s="69">
        <v>0.1</v>
      </c>
      <c r="CB80" s="164">
        <v>0.1</v>
      </c>
      <c r="CC80" s="164" t="s">
        <v>546</v>
      </c>
      <c r="CD80" s="568" t="s">
        <v>509</v>
      </c>
      <c r="CE80" s="69">
        <v>0.1</v>
      </c>
      <c r="CF80" s="164">
        <v>0.1</v>
      </c>
      <c r="CG80" s="164" t="s">
        <v>546</v>
      </c>
      <c r="CH80" s="568" t="s">
        <v>509</v>
      </c>
      <c r="CI80" s="69">
        <v>0.1</v>
      </c>
      <c r="CJ80" s="69">
        <v>0.1</v>
      </c>
      <c r="CK80" s="568"/>
      <c r="CL80" s="37" t="s">
        <v>197</v>
      </c>
      <c r="CM80" s="172" t="s">
        <v>198</v>
      </c>
      <c r="CN80"/>
    </row>
    <row r="81" spans="1:92" ht="39" customHeight="1" x14ac:dyDescent="0.25">
      <c r="A81" s="232"/>
      <c r="B81" s="1462"/>
      <c r="C81" s="1080"/>
      <c r="D81" s="1383"/>
      <c r="E81" s="1387"/>
      <c r="F81" s="1018"/>
      <c r="G81" s="1080"/>
      <c r="H81" s="1080"/>
      <c r="I81" s="1080"/>
      <c r="J81" s="1105"/>
      <c r="K81" s="1106"/>
      <c r="L81" s="1105"/>
      <c r="M81" s="1101"/>
      <c r="N81" s="1454"/>
      <c r="O81" s="1446"/>
      <c r="P81" s="1097"/>
      <c r="Q81" s="1446"/>
      <c r="R81" s="1446"/>
      <c r="S81" s="1097"/>
      <c r="T81" s="1446"/>
      <c r="U81" s="1446"/>
      <c r="V81" s="1097"/>
      <c r="W81" s="1446"/>
      <c r="X81" s="1446"/>
      <c r="Y81" s="1097"/>
      <c r="Z81" s="1446"/>
      <c r="AA81" s="1446"/>
      <c r="AB81" s="1097"/>
      <c r="AC81" s="1446"/>
      <c r="AD81" s="1446"/>
      <c r="AE81" s="1097"/>
      <c r="AF81" s="1446"/>
      <c r="AG81" s="1446"/>
      <c r="AH81" s="1097"/>
      <c r="AI81" s="1446"/>
      <c r="AJ81" s="1446"/>
      <c r="AK81" s="1097"/>
      <c r="AL81" s="1446"/>
      <c r="AM81" s="1446"/>
      <c r="AN81" s="1097"/>
      <c r="AO81" s="1097"/>
      <c r="AP81" s="1097"/>
      <c r="AQ81" s="1290"/>
      <c r="AR81" s="1097"/>
      <c r="AS81" s="1097"/>
      <c r="AT81" s="1290"/>
      <c r="AU81" s="1097"/>
      <c r="AV81" s="1097"/>
      <c r="AW81" s="1290"/>
      <c r="AX81" s="1097"/>
      <c r="AY81" s="1097"/>
      <c r="AZ81" s="1097"/>
      <c r="BA81" s="1097"/>
      <c r="BB81" s="1097"/>
      <c r="BC81" s="1443"/>
      <c r="BD81" s="1097"/>
      <c r="BE81" s="1097"/>
      <c r="BF81" s="1443"/>
      <c r="BG81" s="1097"/>
      <c r="BH81" s="1097"/>
      <c r="BI81" s="1443"/>
      <c r="BJ81" s="1097"/>
      <c r="BK81" s="1097"/>
      <c r="BL81" s="1097"/>
      <c r="BM81" s="1097"/>
      <c r="BN81" s="1097"/>
      <c r="BO81" s="1097"/>
      <c r="BP81" s="1097"/>
      <c r="BQ81" s="1097"/>
      <c r="BR81" s="1109"/>
      <c r="BS81" s="1097"/>
      <c r="BT81" s="1097"/>
      <c r="BU81" s="1097"/>
      <c r="BV81" s="1387"/>
      <c r="BW81" s="1383"/>
      <c r="BX81" s="590">
        <v>77</v>
      </c>
      <c r="BY81" s="162" t="s">
        <v>485</v>
      </c>
      <c r="BZ81" s="581">
        <v>0.3</v>
      </c>
      <c r="CA81" s="163">
        <v>7.4999999999999997E-2</v>
      </c>
      <c r="CB81" s="163">
        <v>7.4999999999999997E-2</v>
      </c>
      <c r="CC81" s="163" t="s">
        <v>547</v>
      </c>
      <c r="CD81" s="568" t="s">
        <v>477</v>
      </c>
      <c r="CE81" s="163">
        <v>7.4999999999999997E-2</v>
      </c>
      <c r="CF81" s="163">
        <v>7.4999999999999997E-2</v>
      </c>
      <c r="CG81" s="163" t="s">
        <v>547</v>
      </c>
      <c r="CH81" s="568" t="s">
        <v>477</v>
      </c>
      <c r="CI81" s="163">
        <v>7.4999999999999997E-2</v>
      </c>
      <c r="CJ81" s="163">
        <v>7.4999999999999997E-2</v>
      </c>
      <c r="CK81" s="568"/>
      <c r="CL81" s="37" t="s">
        <v>197</v>
      </c>
      <c r="CM81" s="172" t="s">
        <v>198</v>
      </c>
      <c r="CN81"/>
    </row>
    <row r="82" spans="1:92" ht="72" x14ac:dyDescent="0.25">
      <c r="A82" s="232"/>
      <c r="B82" s="1462"/>
      <c r="C82" s="1080"/>
      <c r="D82" s="1383"/>
      <c r="E82" s="1388">
        <v>5.0000000000000001E-3</v>
      </c>
      <c r="F82" s="1016">
        <v>33</v>
      </c>
      <c r="G82" s="1080" t="s">
        <v>481</v>
      </c>
      <c r="H82" s="1080" t="s">
        <v>194</v>
      </c>
      <c r="I82" s="1080" t="s">
        <v>195</v>
      </c>
      <c r="J82" s="1105" t="s">
        <v>279</v>
      </c>
      <c r="K82" s="1112">
        <v>0.95</v>
      </c>
      <c r="L82" s="1105">
        <v>2018</v>
      </c>
      <c r="M82" s="1099">
        <v>0.95</v>
      </c>
      <c r="N82" s="1447">
        <v>0</v>
      </c>
      <c r="O82" s="1441">
        <v>77</v>
      </c>
      <c r="P82" s="1107">
        <v>0</v>
      </c>
      <c r="Q82" s="1441">
        <v>0</v>
      </c>
      <c r="R82" s="1441">
        <v>77</v>
      </c>
      <c r="S82" s="1107">
        <v>0</v>
      </c>
      <c r="T82" s="1441">
        <v>0</v>
      </c>
      <c r="U82" s="1441">
        <v>77</v>
      </c>
      <c r="V82" s="1107">
        <v>0</v>
      </c>
      <c r="W82" s="1441">
        <v>0</v>
      </c>
      <c r="X82" s="1441">
        <v>77</v>
      </c>
      <c r="Y82" s="1107">
        <v>0</v>
      </c>
      <c r="Z82" s="1441">
        <v>10</v>
      </c>
      <c r="AA82" s="1441">
        <v>77</v>
      </c>
      <c r="AB82" s="1107">
        <f>Z82/AA82</f>
        <v>0.12987012987012986</v>
      </c>
      <c r="AC82" s="1441">
        <v>7</v>
      </c>
      <c r="AD82" s="1441">
        <v>77</v>
      </c>
      <c r="AE82" s="1107">
        <f>AC82/AD82</f>
        <v>9.0909090909090912E-2</v>
      </c>
      <c r="AF82" s="1441">
        <v>7</v>
      </c>
      <c r="AG82" s="1441">
        <v>77</v>
      </c>
      <c r="AH82" s="1107">
        <f>AF82/AG82</f>
        <v>9.0909090909090912E-2</v>
      </c>
      <c r="AI82" s="1441">
        <f>Z82+AC82+AF82</f>
        <v>24</v>
      </c>
      <c r="AJ82" s="1441">
        <v>77</v>
      </c>
      <c r="AK82" s="1107">
        <f>AI82/AJ82</f>
        <v>0.31168831168831168</v>
      </c>
      <c r="AL82" s="1441">
        <f>AI82+W82</f>
        <v>24</v>
      </c>
      <c r="AM82" s="1441">
        <v>77</v>
      </c>
      <c r="AN82" s="991">
        <f>AL82/AM82</f>
        <v>0.31168831168831168</v>
      </c>
      <c r="AO82" s="1441">
        <v>14</v>
      </c>
      <c r="AP82" s="1441">
        <v>77</v>
      </c>
      <c r="AQ82" s="991">
        <f>AO82/AP82</f>
        <v>0.18181818181818182</v>
      </c>
      <c r="AR82" s="1441">
        <v>6</v>
      </c>
      <c r="AS82" s="1441">
        <v>77</v>
      </c>
      <c r="AT82" s="991">
        <f>AR82/AS82</f>
        <v>7.792207792207792E-2</v>
      </c>
      <c r="AU82" s="1441">
        <v>9</v>
      </c>
      <c r="AV82" s="1441">
        <v>77</v>
      </c>
      <c r="AW82" s="991">
        <f>AU82/AV82</f>
        <v>0.11688311688311688</v>
      </c>
      <c r="AX82" s="1441">
        <f>AO82+AR82+AU82</f>
        <v>29</v>
      </c>
      <c r="AY82" s="1441">
        <v>77</v>
      </c>
      <c r="AZ82" s="991">
        <f>AX82/AY82</f>
        <v>0.37662337662337664</v>
      </c>
      <c r="BA82" s="1441">
        <v>8</v>
      </c>
      <c r="BB82" s="1441">
        <v>77</v>
      </c>
      <c r="BC82" s="991">
        <f>BA82/BB82</f>
        <v>0.1038961038961039</v>
      </c>
      <c r="BD82" s="1441">
        <v>7</v>
      </c>
      <c r="BE82" s="1441">
        <v>77</v>
      </c>
      <c r="BF82" s="991">
        <f>BD82/BE82</f>
        <v>9.0909090909090912E-2</v>
      </c>
      <c r="BG82" s="1441">
        <v>7</v>
      </c>
      <c r="BH82" s="1441">
        <v>77</v>
      </c>
      <c r="BI82" s="991">
        <f>BG82/BH82</f>
        <v>9.0909090909090912E-2</v>
      </c>
      <c r="BJ82" s="1441">
        <f>BA82+BD82+BG82</f>
        <v>22</v>
      </c>
      <c r="BK82" s="1441">
        <v>77</v>
      </c>
      <c r="BL82" s="991">
        <f>BJ82/BK82</f>
        <v>0.2857142857142857</v>
      </c>
      <c r="BM82" s="1441">
        <f>BJ82+AX82</f>
        <v>51</v>
      </c>
      <c r="BN82" s="1441">
        <v>77</v>
      </c>
      <c r="BO82" s="991">
        <f>BM82/BN82</f>
        <v>0.66233766233766234</v>
      </c>
      <c r="BP82" s="1441">
        <f>BM82+AL82</f>
        <v>75</v>
      </c>
      <c r="BQ82" s="1441">
        <v>77</v>
      </c>
      <c r="BR82" s="991">
        <f>BP82/BQ82</f>
        <v>0.97402597402597402</v>
      </c>
      <c r="BS82" s="1107">
        <v>0.95</v>
      </c>
      <c r="BT82" s="1107">
        <v>0.97</v>
      </c>
      <c r="BU82" s="991">
        <v>1</v>
      </c>
      <c r="BV82" s="1388">
        <f>BU82*E82</f>
        <v>5.0000000000000001E-3</v>
      </c>
      <c r="BW82" s="1383"/>
      <c r="BX82" s="590">
        <v>78</v>
      </c>
      <c r="BY82" s="68" t="s">
        <v>200</v>
      </c>
      <c r="BZ82" s="587">
        <v>0.2</v>
      </c>
      <c r="CA82" s="69">
        <v>0.05</v>
      </c>
      <c r="CB82" s="69">
        <v>0.05</v>
      </c>
      <c r="CC82" s="69" t="s">
        <v>548</v>
      </c>
      <c r="CD82" s="568" t="s">
        <v>549</v>
      </c>
      <c r="CE82" s="69">
        <v>0.05</v>
      </c>
      <c r="CF82" s="69">
        <v>0.05</v>
      </c>
      <c r="CG82" s="69" t="s">
        <v>548</v>
      </c>
      <c r="CH82" s="568" t="s">
        <v>549</v>
      </c>
      <c r="CI82" s="69">
        <v>0.05</v>
      </c>
      <c r="CJ82" s="69">
        <v>0.05</v>
      </c>
      <c r="CK82" s="568"/>
      <c r="CL82" s="37" t="s">
        <v>207</v>
      </c>
      <c r="CM82" s="44" t="s">
        <v>92</v>
      </c>
      <c r="CN82"/>
    </row>
    <row r="83" spans="1:92" ht="36" x14ac:dyDescent="0.25">
      <c r="A83" s="232"/>
      <c r="B83" s="1462"/>
      <c r="C83" s="1080"/>
      <c r="D83" s="1383"/>
      <c r="E83" s="1386"/>
      <c r="F83" s="1017"/>
      <c r="G83" s="1080"/>
      <c r="H83" s="1080"/>
      <c r="I83" s="1080"/>
      <c r="J83" s="1105"/>
      <c r="K83" s="1112"/>
      <c r="L83" s="1105"/>
      <c r="M83" s="1100"/>
      <c r="N83" s="1448"/>
      <c r="O83" s="1096"/>
      <c r="P83" s="1096"/>
      <c r="Q83" s="1096"/>
      <c r="R83" s="1096"/>
      <c r="S83" s="1096"/>
      <c r="T83" s="1096"/>
      <c r="U83" s="1096"/>
      <c r="V83" s="1096"/>
      <c r="W83" s="1096"/>
      <c r="X83" s="1096"/>
      <c r="Y83" s="1096"/>
      <c r="Z83" s="1096"/>
      <c r="AA83" s="1096"/>
      <c r="AB83" s="1096"/>
      <c r="AC83" s="1096"/>
      <c r="AD83" s="1096"/>
      <c r="AE83" s="1096"/>
      <c r="AF83" s="1096"/>
      <c r="AG83" s="1096"/>
      <c r="AH83" s="1096"/>
      <c r="AI83" s="1096"/>
      <c r="AJ83" s="1096"/>
      <c r="AK83" s="1096"/>
      <c r="AL83" s="1096"/>
      <c r="AM83" s="1096"/>
      <c r="AN83" s="1442"/>
      <c r="AO83" s="1096"/>
      <c r="AP83" s="1096"/>
      <c r="AQ83" s="1442"/>
      <c r="AR83" s="1096"/>
      <c r="AS83" s="1096"/>
      <c r="AT83" s="1442"/>
      <c r="AU83" s="1096"/>
      <c r="AV83" s="1096"/>
      <c r="AW83" s="1442"/>
      <c r="AX83" s="1096"/>
      <c r="AY83" s="1096"/>
      <c r="AZ83" s="1442"/>
      <c r="BA83" s="1096"/>
      <c r="BB83" s="1096"/>
      <c r="BC83" s="1442"/>
      <c r="BD83" s="1096"/>
      <c r="BE83" s="1096"/>
      <c r="BF83" s="1442"/>
      <c r="BG83" s="1096"/>
      <c r="BH83" s="1096"/>
      <c r="BI83" s="1442"/>
      <c r="BJ83" s="1096"/>
      <c r="BK83" s="1096"/>
      <c r="BL83" s="1442"/>
      <c r="BM83" s="1096"/>
      <c r="BN83" s="1096"/>
      <c r="BO83" s="1442"/>
      <c r="BP83" s="1096"/>
      <c r="BQ83" s="1096"/>
      <c r="BR83" s="1442"/>
      <c r="BS83" s="1096"/>
      <c r="BT83" s="1096"/>
      <c r="BU83" s="1442"/>
      <c r="BV83" s="1386"/>
      <c r="BW83" s="1383"/>
      <c r="BX83" s="590">
        <v>79</v>
      </c>
      <c r="BY83" s="68" t="s">
        <v>201</v>
      </c>
      <c r="BZ83" s="587">
        <v>0.2</v>
      </c>
      <c r="CA83" s="69">
        <v>0.05</v>
      </c>
      <c r="CB83" s="69">
        <v>0.05</v>
      </c>
      <c r="CC83" s="69" t="s">
        <v>550</v>
      </c>
      <c r="CD83" s="37" t="s">
        <v>551</v>
      </c>
      <c r="CE83" s="69">
        <v>0.05</v>
      </c>
      <c r="CF83" s="69">
        <v>0.05</v>
      </c>
      <c r="CG83" s="69" t="s">
        <v>550</v>
      </c>
      <c r="CH83" s="37" t="s">
        <v>551</v>
      </c>
      <c r="CI83" s="69">
        <v>0.05</v>
      </c>
      <c r="CJ83" s="69">
        <v>0.05</v>
      </c>
      <c r="CK83" s="37"/>
      <c r="CL83" s="37" t="s">
        <v>207</v>
      </c>
      <c r="CM83" s="44" t="s">
        <v>92</v>
      </c>
      <c r="CN83"/>
    </row>
    <row r="84" spans="1:92" ht="36" x14ac:dyDescent="0.25">
      <c r="A84" s="232"/>
      <c r="B84" s="1462"/>
      <c r="C84" s="1080"/>
      <c r="D84" s="1383"/>
      <c r="E84" s="1387"/>
      <c r="F84" s="1018"/>
      <c r="G84" s="1080"/>
      <c r="H84" s="1080"/>
      <c r="I84" s="1080"/>
      <c r="J84" s="1105"/>
      <c r="K84" s="1112"/>
      <c r="L84" s="1105"/>
      <c r="M84" s="1101"/>
      <c r="N84" s="1449"/>
      <c r="O84" s="1097"/>
      <c r="P84" s="1097"/>
      <c r="Q84" s="1097"/>
      <c r="R84" s="1097"/>
      <c r="S84" s="1097"/>
      <c r="T84" s="1097"/>
      <c r="U84" s="1097"/>
      <c r="V84" s="1097"/>
      <c r="W84" s="1097"/>
      <c r="X84" s="1097"/>
      <c r="Y84" s="1097"/>
      <c r="Z84" s="1097"/>
      <c r="AA84" s="1097"/>
      <c r="AB84" s="1097"/>
      <c r="AC84" s="1097"/>
      <c r="AD84" s="1097"/>
      <c r="AE84" s="1097"/>
      <c r="AF84" s="1097"/>
      <c r="AG84" s="1097"/>
      <c r="AH84" s="1097"/>
      <c r="AI84" s="1097"/>
      <c r="AJ84" s="1097"/>
      <c r="AK84" s="1097"/>
      <c r="AL84" s="1097"/>
      <c r="AM84" s="1097"/>
      <c r="AN84" s="1443"/>
      <c r="AO84" s="1097"/>
      <c r="AP84" s="1097"/>
      <c r="AQ84" s="1443"/>
      <c r="AR84" s="1097"/>
      <c r="AS84" s="1097"/>
      <c r="AT84" s="1443"/>
      <c r="AU84" s="1097"/>
      <c r="AV84" s="1097"/>
      <c r="AW84" s="1443"/>
      <c r="AX84" s="1097"/>
      <c r="AY84" s="1097"/>
      <c r="AZ84" s="1443"/>
      <c r="BA84" s="1097"/>
      <c r="BB84" s="1097"/>
      <c r="BC84" s="1443"/>
      <c r="BD84" s="1097"/>
      <c r="BE84" s="1097"/>
      <c r="BF84" s="1443"/>
      <c r="BG84" s="1097"/>
      <c r="BH84" s="1097"/>
      <c r="BI84" s="1443"/>
      <c r="BJ84" s="1097"/>
      <c r="BK84" s="1097"/>
      <c r="BL84" s="1443"/>
      <c r="BM84" s="1097"/>
      <c r="BN84" s="1097"/>
      <c r="BO84" s="1443"/>
      <c r="BP84" s="1097"/>
      <c r="BQ84" s="1097"/>
      <c r="BR84" s="1443"/>
      <c r="BS84" s="1097"/>
      <c r="BT84" s="1097"/>
      <c r="BU84" s="1443"/>
      <c r="BV84" s="1387"/>
      <c r="BW84" s="1383"/>
      <c r="BX84" s="590">
        <v>80</v>
      </c>
      <c r="BY84" s="68" t="s">
        <v>202</v>
      </c>
      <c r="BZ84" s="587">
        <v>0.6</v>
      </c>
      <c r="CA84" s="69">
        <v>0.15</v>
      </c>
      <c r="CB84" s="69">
        <v>0</v>
      </c>
      <c r="CC84" s="69" t="s">
        <v>227</v>
      </c>
      <c r="CD84" s="37" t="s">
        <v>227</v>
      </c>
      <c r="CE84" s="69">
        <v>0.15</v>
      </c>
      <c r="CF84" s="69">
        <v>0</v>
      </c>
      <c r="CG84" s="69" t="s">
        <v>227</v>
      </c>
      <c r="CH84" s="37" t="s">
        <v>227</v>
      </c>
      <c r="CI84" s="69">
        <v>0.15</v>
      </c>
      <c r="CJ84" s="69">
        <v>0.15</v>
      </c>
      <c r="CK84" s="37"/>
      <c r="CL84" s="37" t="s">
        <v>207</v>
      </c>
      <c r="CM84" s="44" t="s">
        <v>92</v>
      </c>
      <c r="CN84"/>
    </row>
    <row r="85" spans="1:92" ht="30" x14ac:dyDescent="0.25">
      <c r="A85" s="232"/>
      <c r="B85" s="1462"/>
      <c r="C85" s="1069" t="s">
        <v>26</v>
      </c>
      <c r="D85" s="1383"/>
      <c r="E85" s="1367">
        <v>1.4999999999999999E-2</v>
      </c>
      <c r="F85" s="1067">
        <v>34</v>
      </c>
      <c r="G85" s="1004" t="s">
        <v>327</v>
      </c>
      <c r="H85" s="1004" t="s">
        <v>221</v>
      </c>
      <c r="I85" s="1004" t="s">
        <v>222</v>
      </c>
      <c r="J85" s="1004" t="s">
        <v>67</v>
      </c>
      <c r="K85" s="1060">
        <v>0.95</v>
      </c>
      <c r="L85" s="1004">
        <v>2018</v>
      </c>
      <c r="M85" s="1082">
        <v>0.8</v>
      </c>
      <c r="N85" s="1429">
        <v>0</v>
      </c>
      <c r="O85" s="1004">
        <v>73</v>
      </c>
      <c r="P85" s="1060">
        <f>N85/O85</f>
        <v>0</v>
      </c>
      <c r="Q85" s="1004">
        <v>0</v>
      </c>
      <c r="R85" s="1004">
        <v>73</v>
      </c>
      <c r="S85" s="1060">
        <f>Q85/R85</f>
        <v>0</v>
      </c>
      <c r="T85" s="1004">
        <v>0</v>
      </c>
      <c r="U85" s="1004">
        <v>73</v>
      </c>
      <c r="V85" s="1060">
        <f>T85/U85</f>
        <v>0</v>
      </c>
      <c r="W85" s="1004">
        <f>N85+Q85+T85</f>
        <v>0</v>
      </c>
      <c r="X85" s="1080">
        <v>73</v>
      </c>
      <c r="Y85" s="1088">
        <f>W85/X85</f>
        <v>0</v>
      </c>
      <c r="Z85" s="1080">
        <v>0</v>
      </c>
      <c r="AA85" s="1080">
        <v>73</v>
      </c>
      <c r="AB85" s="1060">
        <f>Z85/AA85</f>
        <v>0</v>
      </c>
      <c r="AC85" s="1004">
        <v>11</v>
      </c>
      <c r="AD85" s="1004">
        <v>73</v>
      </c>
      <c r="AE85" s="1060">
        <f>AC85/AD85</f>
        <v>0.15068493150684931</v>
      </c>
      <c r="AF85" s="1004">
        <v>15</v>
      </c>
      <c r="AG85" s="1004">
        <v>73</v>
      </c>
      <c r="AH85" s="1060">
        <f>AF85/AG85</f>
        <v>0.20547945205479451</v>
      </c>
      <c r="AI85" s="1004">
        <f>Z85+AC85+AF85</f>
        <v>26</v>
      </c>
      <c r="AJ85" s="1004">
        <v>73</v>
      </c>
      <c r="AK85" s="1060">
        <f>AI85/AJ85</f>
        <v>0.35616438356164382</v>
      </c>
      <c r="AL85" s="1004">
        <f>AI85+W85</f>
        <v>26</v>
      </c>
      <c r="AM85" s="1080">
        <v>73</v>
      </c>
      <c r="AN85" s="1088">
        <f>AL85/AM85</f>
        <v>0.35616438356164382</v>
      </c>
      <c r="AO85" s="1080">
        <v>5</v>
      </c>
      <c r="AP85" s="1080">
        <v>73</v>
      </c>
      <c r="AQ85" s="1060">
        <f>AO85/AP85</f>
        <v>6.8493150684931503E-2</v>
      </c>
      <c r="AR85" s="1004">
        <v>15</v>
      </c>
      <c r="AS85" s="1004">
        <v>73</v>
      </c>
      <c r="AT85" s="1060">
        <f>AR85/AS85</f>
        <v>0.20547945205479451</v>
      </c>
      <c r="AU85" s="1004">
        <v>12</v>
      </c>
      <c r="AV85" s="1004">
        <v>73</v>
      </c>
      <c r="AW85" s="1060">
        <f>AU85/AV85</f>
        <v>0.16438356164383561</v>
      </c>
      <c r="AX85" s="1004">
        <f>AO85+AR85+AU85</f>
        <v>32</v>
      </c>
      <c r="AY85" s="1004">
        <v>73</v>
      </c>
      <c r="AZ85" s="1088">
        <f>AX85/AY85</f>
        <v>0.43835616438356162</v>
      </c>
      <c r="BA85" s="1080">
        <v>2</v>
      </c>
      <c r="BB85" s="1004">
        <v>73</v>
      </c>
      <c r="BC85" s="1060">
        <f>BA85/BB85</f>
        <v>2.7397260273972601E-2</v>
      </c>
      <c r="BD85" s="1004">
        <v>3</v>
      </c>
      <c r="BE85" s="1004">
        <v>73</v>
      </c>
      <c r="BF85" s="1060">
        <f>BD85/BE85</f>
        <v>4.1095890410958902E-2</v>
      </c>
      <c r="BG85" s="1004">
        <v>0</v>
      </c>
      <c r="BH85" s="1004">
        <v>73</v>
      </c>
      <c r="BI85" s="1060">
        <f>BG85/BH85</f>
        <v>0</v>
      </c>
      <c r="BJ85" s="1004">
        <f>BA85+BD85+BG85</f>
        <v>5</v>
      </c>
      <c r="BK85" s="1004">
        <v>73</v>
      </c>
      <c r="BL85" s="1060">
        <f>BJ85/BK85</f>
        <v>6.8493150684931503E-2</v>
      </c>
      <c r="BM85" s="1004">
        <f>BJ85+AX85</f>
        <v>37</v>
      </c>
      <c r="BN85" s="1004">
        <v>73</v>
      </c>
      <c r="BO85" s="1060">
        <f>BM85/BN85</f>
        <v>0.50684931506849318</v>
      </c>
      <c r="BP85" s="1004">
        <f>BM85+AL85</f>
        <v>63</v>
      </c>
      <c r="BQ85" s="1004">
        <v>73</v>
      </c>
      <c r="BR85" s="1933">
        <f>BP85/BQ85</f>
        <v>0.86301369863013699</v>
      </c>
      <c r="BS85" s="1060">
        <v>0.8</v>
      </c>
      <c r="BT85" s="1060">
        <f>BO85+AN85</f>
        <v>0.86301369863013699</v>
      </c>
      <c r="BU85" s="1060">
        <v>1</v>
      </c>
      <c r="BV85" s="1367">
        <f>BU85*E85</f>
        <v>1.4999999999999999E-2</v>
      </c>
      <c r="BW85" s="1383"/>
      <c r="BX85" s="590">
        <v>83</v>
      </c>
      <c r="BY85" s="165" t="s">
        <v>328</v>
      </c>
      <c r="BZ85" s="568">
        <v>20</v>
      </c>
      <c r="CA85" s="166">
        <v>20</v>
      </c>
      <c r="CB85" s="166">
        <v>0</v>
      </c>
      <c r="CC85" s="166" t="s">
        <v>227</v>
      </c>
      <c r="CD85" s="567" t="s">
        <v>227</v>
      </c>
      <c r="CE85" s="166" t="s">
        <v>227</v>
      </c>
      <c r="CF85" s="166">
        <v>0</v>
      </c>
      <c r="CG85" s="166" t="s">
        <v>227</v>
      </c>
      <c r="CH85" s="567" t="s">
        <v>227</v>
      </c>
      <c r="CI85" s="166" t="s">
        <v>227</v>
      </c>
      <c r="CJ85" s="166" t="s">
        <v>227</v>
      </c>
      <c r="CK85" s="567"/>
      <c r="CL85" s="567" t="s">
        <v>91</v>
      </c>
      <c r="CM85" s="173" t="s">
        <v>92</v>
      </c>
      <c r="CN85"/>
    </row>
    <row r="86" spans="1:92" x14ac:dyDescent="0.25">
      <c r="A86" s="232"/>
      <c r="B86" s="1462"/>
      <c r="C86" s="1436"/>
      <c r="D86" s="1383"/>
      <c r="E86" s="1368"/>
      <c r="F86" s="1432"/>
      <c r="G86" s="1005"/>
      <c r="H86" s="1005"/>
      <c r="I86" s="1005"/>
      <c r="J86" s="1005"/>
      <c r="K86" s="1005"/>
      <c r="L86" s="1005"/>
      <c r="M86" s="1083"/>
      <c r="N86" s="1430"/>
      <c r="O86" s="1005"/>
      <c r="P86" s="1005"/>
      <c r="Q86" s="1005"/>
      <c r="R86" s="1005"/>
      <c r="S86" s="1005"/>
      <c r="T86" s="1005"/>
      <c r="U86" s="1005"/>
      <c r="V86" s="1005"/>
      <c r="W86" s="1005"/>
      <c r="X86" s="1080"/>
      <c r="Y86" s="1080"/>
      <c r="Z86" s="1080"/>
      <c r="AA86" s="1080"/>
      <c r="AB86" s="1005"/>
      <c r="AC86" s="1005"/>
      <c r="AD86" s="1005"/>
      <c r="AE86" s="1005"/>
      <c r="AF86" s="1005"/>
      <c r="AG86" s="1005"/>
      <c r="AH86" s="1005"/>
      <c r="AI86" s="1005"/>
      <c r="AJ86" s="1005"/>
      <c r="AK86" s="1005"/>
      <c r="AL86" s="1005"/>
      <c r="AM86" s="1080"/>
      <c r="AN86" s="1080"/>
      <c r="AO86" s="1080"/>
      <c r="AP86" s="1080"/>
      <c r="AQ86" s="1005"/>
      <c r="AR86" s="1005"/>
      <c r="AS86" s="1005"/>
      <c r="AT86" s="1005"/>
      <c r="AU86" s="1005"/>
      <c r="AV86" s="1005"/>
      <c r="AW86" s="1005"/>
      <c r="AX86" s="1005"/>
      <c r="AY86" s="1005"/>
      <c r="AZ86" s="1080"/>
      <c r="BA86" s="1080"/>
      <c r="BB86" s="1005"/>
      <c r="BC86" s="1005"/>
      <c r="BD86" s="1005"/>
      <c r="BE86" s="1005"/>
      <c r="BF86" s="1005"/>
      <c r="BG86" s="1005"/>
      <c r="BH86" s="1005"/>
      <c r="BI86" s="1005"/>
      <c r="BJ86" s="1005"/>
      <c r="BK86" s="1005"/>
      <c r="BL86" s="1005"/>
      <c r="BM86" s="1005"/>
      <c r="BN86" s="1005"/>
      <c r="BO86" s="1005"/>
      <c r="BP86" s="1005"/>
      <c r="BQ86" s="1005"/>
      <c r="BR86" s="1934"/>
      <c r="BS86" s="1005"/>
      <c r="BT86" s="1005"/>
      <c r="BU86" s="1005"/>
      <c r="BV86" s="1368"/>
      <c r="BW86" s="1383"/>
      <c r="BX86" s="590">
        <v>84</v>
      </c>
      <c r="BY86" s="165" t="s">
        <v>329</v>
      </c>
      <c r="BZ86" s="568">
        <v>40</v>
      </c>
      <c r="CA86" s="166">
        <v>40</v>
      </c>
      <c r="CB86" s="166">
        <v>0</v>
      </c>
      <c r="CC86" s="166" t="s">
        <v>227</v>
      </c>
      <c r="CD86" s="567" t="s">
        <v>227</v>
      </c>
      <c r="CE86" s="166" t="s">
        <v>227</v>
      </c>
      <c r="CF86" s="166">
        <v>0</v>
      </c>
      <c r="CG86" s="166" t="s">
        <v>227</v>
      </c>
      <c r="CH86" s="567" t="s">
        <v>227</v>
      </c>
      <c r="CI86" s="166" t="s">
        <v>227</v>
      </c>
      <c r="CJ86" s="166" t="s">
        <v>227</v>
      </c>
      <c r="CK86" s="567"/>
      <c r="CL86" s="567"/>
      <c r="CM86" s="173"/>
      <c r="CN86"/>
    </row>
    <row r="87" spans="1:92" x14ac:dyDescent="0.25">
      <c r="A87" s="232"/>
      <c r="B87" s="1462"/>
      <c r="C87" s="1436"/>
      <c r="D87" s="1383"/>
      <c r="E87" s="1369"/>
      <c r="F87" s="1068"/>
      <c r="G87" s="1006"/>
      <c r="H87" s="1006"/>
      <c r="I87" s="1006"/>
      <c r="J87" s="1006"/>
      <c r="K87" s="1006"/>
      <c r="L87" s="1006"/>
      <c r="M87" s="1084"/>
      <c r="N87" s="1431"/>
      <c r="O87" s="1006"/>
      <c r="P87" s="1006"/>
      <c r="Q87" s="1006"/>
      <c r="R87" s="1006"/>
      <c r="S87" s="1006"/>
      <c r="T87" s="1006"/>
      <c r="U87" s="1006"/>
      <c r="V87" s="1006"/>
      <c r="W87" s="1006"/>
      <c r="X87" s="1080"/>
      <c r="Y87" s="1080"/>
      <c r="Z87" s="1080"/>
      <c r="AA87" s="1080"/>
      <c r="AB87" s="1006"/>
      <c r="AC87" s="1006"/>
      <c r="AD87" s="1006"/>
      <c r="AE87" s="1006"/>
      <c r="AF87" s="1006"/>
      <c r="AG87" s="1006"/>
      <c r="AH87" s="1006"/>
      <c r="AI87" s="1006"/>
      <c r="AJ87" s="1006"/>
      <c r="AK87" s="1006"/>
      <c r="AL87" s="1006"/>
      <c r="AM87" s="1080"/>
      <c r="AN87" s="1080"/>
      <c r="AO87" s="1080"/>
      <c r="AP87" s="1080"/>
      <c r="AQ87" s="1006"/>
      <c r="AR87" s="1006"/>
      <c r="AS87" s="1006"/>
      <c r="AT87" s="1006"/>
      <c r="AU87" s="1006"/>
      <c r="AV87" s="1006"/>
      <c r="AW87" s="1006"/>
      <c r="AX87" s="1006"/>
      <c r="AY87" s="1006"/>
      <c r="AZ87" s="1080"/>
      <c r="BA87" s="1080"/>
      <c r="BB87" s="1006"/>
      <c r="BC87" s="1006"/>
      <c r="BD87" s="1006"/>
      <c r="BE87" s="1006"/>
      <c r="BF87" s="1006"/>
      <c r="BG87" s="1006"/>
      <c r="BH87" s="1006"/>
      <c r="BI87" s="1006"/>
      <c r="BJ87" s="1006"/>
      <c r="BK87" s="1006"/>
      <c r="BL87" s="1006"/>
      <c r="BM87" s="1006"/>
      <c r="BN87" s="1006"/>
      <c r="BO87" s="1006"/>
      <c r="BP87" s="1006"/>
      <c r="BQ87" s="1006"/>
      <c r="BR87" s="1645"/>
      <c r="BS87" s="1006"/>
      <c r="BT87" s="1006"/>
      <c r="BU87" s="1006"/>
      <c r="BV87" s="1369"/>
      <c r="BW87" s="1383"/>
      <c r="BX87" s="590">
        <v>85</v>
      </c>
      <c r="BY87" s="165" t="s">
        <v>330</v>
      </c>
      <c r="BZ87" s="568">
        <v>40</v>
      </c>
      <c r="CA87" s="166">
        <v>10</v>
      </c>
      <c r="CB87" s="166">
        <v>0</v>
      </c>
      <c r="CC87" s="166" t="s">
        <v>227</v>
      </c>
      <c r="CD87" s="567" t="s">
        <v>227</v>
      </c>
      <c r="CE87" s="166">
        <v>10</v>
      </c>
      <c r="CF87" s="166">
        <v>0</v>
      </c>
      <c r="CG87" s="166" t="s">
        <v>227</v>
      </c>
      <c r="CH87" s="567" t="s">
        <v>227</v>
      </c>
      <c r="CI87" s="166">
        <v>10</v>
      </c>
      <c r="CJ87" s="166">
        <v>10</v>
      </c>
      <c r="CK87" s="567"/>
      <c r="CL87" s="567"/>
      <c r="CM87" s="173"/>
      <c r="CN87"/>
    </row>
    <row r="88" spans="1:92" ht="32.1" customHeight="1" x14ac:dyDescent="0.25">
      <c r="A88" s="232"/>
      <c r="B88" s="1462"/>
      <c r="C88" s="1436"/>
      <c r="D88" s="1383"/>
      <c r="E88" s="1367">
        <v>0.01</v>
      </c>
      <c r="F88" s="1067">
        <v>35</v>
      </c>
      <c r="G88" s="1069" t="s">
        <v>87</v>
      </c>
      <c r="H88" s="1069" t="s">
        <v>223</v>
      </c>
      <c r="I88" s="1069" t="s">
        <v>88</v>
      </c>
      <c r="J88" s="1069" t="s">
        <v>203</v>
      </c>
      <c r="K88" s="1069">
        <v>3.0259999999999998</v>
      </c>
      <c r="L88" s="1069">
        <v>2018</v>
      </c>
      <c r="M88" s="1071">
        <v>3.63</v>
      </c>
      <c r="N88" s="1438"/>
      <c r="O88" s="1067"/>
      <c r="P88" s="1067"/>
      <c r="Q88" s="1067"/>
      <c r="R88" s="1067"/>
      <c r="S88" s="1067"/>
      <c r="T88" s="1067"/>
      <c r="U88" s="1067"/>
      <c r="V88" s="1067"/>
      <c r="W88" s="1434"/>
      <c r="X88" s="1434">
        <v>3.0259999999999998</v>
      </c>
      <c r="Y88" s="1437"/>
      <c r="Z88" s="1067"/>
      <c r="AA88" s="1067"/>
      <c r="AB88" s="1067"/>
      <c r="AC88" s="1067"/>
      <c r="AD88" s="1067"/>
      <c r="AE88" s="1067"/>
      <c r="AF88" s="1067"/>
      <c r="AG88" s="1067"/>
      <c r="AH88" s="1067"/>
      <c r="AI88" s="1069"/>
      <c r="AJ88" s="1434">
        <v>3.0259999999999998</v>
      </c>
      <c r="AK88" s="1437"/>
      <c r="AL88" s="1069"/>
      <c r="AM88" s="1434">
        <v>3.0259999999999998</v>
      </c>
      <c r="AN88" s="1437"/>
      <c r="AO88" s="1067"/>
      <c r="AP88" s="1067"/>
      <c r="AQ88" s="1067"/>
      <c r="AR88" s="1067"/>
      <c r="AS88" s="1067"/>
      <c r="AT88" s="1067"/>
      <c r="AU88" s="1067"/>
      <c r="AV88" s="1067"/>
      <c r="AW88" s="1067"/>
      <c r="AX88" s="1067"/>
      <c r="AY88" s="1434">
        <v>3.0259999999999998</v>
      </c>
      <c r="AZ88" s="1067"/>
      <c r="BA88" s="1067"/>
      <c r="BB88" s="1067"/>
      <c r="BC88" s="1067"/>
      <c r="BD88" s="1067"/>
      <c r="BE88" s="1067"/>
      <c r="BF88" s="1067"/>
      <c r="BG88" s="1067"/>
      <c r="BH88" s="1067"/>
      <c r="BI88" s="1067"/>
      <c r="BJ88" s="1067"/>
      <c r="BK88" s="1067"/>
      <c r="BL88" s="1067"/>
      <c r="BM88" s="1067">
        <v>3.33</v>
      </c>
      <c r="BN88" s="1434">
        <v>3.0259999999999998</v>
      </c>
      <c r="BO88" s="1067">
        <f>BM88/BN88</f>
        <v>1.1004626569729017</v>
      </c>
      <c r="BP88" s="1067">
        <v>3.33</v>
      </c>
      <c r="BQ88" s="1434">
        <v>3.0259999999999998</v>
      </c>
      <c r="BR88" s="1067">
        <f>BP88/BQ88</f>
        <v>1.1004626569729017</v>
      </c>
      <c r="BS88" s="1069">
        <v>3.33</v>
      </c>
      <c r="BT88" s="1069">
        <v>3.33</v>
      </c>
      <c r="BU88" s="1437">
        <v>1</v>
      </c>
      <c r="BV88" s="1367">
        <f>BU88*E88</f>
        <v>0.01</v>
      </c>
      <c r="BW88" s="1383"/>
      <c r="BX88" s="590">
        <v>86</v>
      </c>
      <c r="BY88" s="33" t="s">
        <v>335</v>
      </c>
      <c r="BZ88" s="568">
        <v>50</v>
      </c>
      <c r="CA88" s="166">
        <v>50</v>
      </c>
      <c r="CB88" s="166">
        <v>0</v>
      </c>
      <c r="CC88" s="166" t="s">
        <v>227</v>
      </c>
      <c r="CD88" s="567" t="s">
        <v>227</v>
      </c>
      <c r="CE88" s="166" t="s">
        <v>227</v>
      </c>
      <c r="CF88" s="166">
        <v>0</v>
      </c>
      <c r="CG88" s="166" t="s">
        <v>227</v>
      </c>
      <c r="CH88" s="567" t="s">
        <v>227</v>
      </c>
      <c r="CI88" s="166" t="s">
        <v>227</v>
      </c>
      <c r="CJ88" s="166" t="s">
        <v>227</v>
      </c>
      <c r="CK88" s="567" t="s">
        <v>90</v>
      </c>
      <c r="CL88" s="567" t="s">
        <v>91</v>
      </c>
      <c r="CM88" s="44" t="s">
        <v>92</v>
      </c>
      <c r="CN88"/>
    </row>
    <row r="89" spans="1:92" ht="32.1" customHeight="1" x14ac:dyDescent="0.25">
      <c r="A89" s="232"/>
      <c r="B89" s="1462"/>
      <c r="C89" s="1436"/>
      <c r="D89" s="1383"/>
      <c r="E89" s="1368"/>
      <c r="F89" s="1432"/>
      <c r="G89" s="1436"/>
      <c r="H89" s="1436"/>
      <c r="I89" s="1436"/>
      <c r="J89" s="1436"/>
      <c r="K89" s="1436"/>
      <c r="L89" s="1436"/>
      <c r="M89" s="1072"/>
      <c r="N89" s="1439"/>
      <c r="O89" s="1432"/>
      <c r="P89" s="1432"/>
      <c r="Q89" s="1432"/>
      <c r="R89" s="1432"/>
      <c r="S89" s="1432"/>
      <c r="T89" s="1432"/>
      <c r="U89" s="1432"/>
      <c r="V89" s="1432"/>
      <c r="W89" s="1435"/>
      <c r="X89" s="1435"/>
      <c r="Y89" s="1436"/>
      <c r="Z89" s="1432"/>
      <c r="AA89" s="1432"/>
      <c r="AB89" s="1432"/>
      <c r="AC89" s="1432"/>
      <c r="AD89" s="1432"/>
      <c r="AE89" s="1432"/>
      <c r="AF89" s="1432"/>
      <c r="AG89" s="1432"/>
      <c r="AH89" s="1432"/>
      <c r="AI89" s="1436"/>
      <c r="AJ89" s="1435"/>
      <c r="AK89" s="1436"/>
      <c r="AL89" s="1436"/>
      <c r="AM89" s="1435"/>
      <c r="AN89" s="1436"/>
      <c r="AO89" s="1432"/>
      <c r="AP89" s="1432"/>
      <c r="AQ89" s="1432"/>
      <c r="AR89" s="1432"/>
      <c r="AS89" s="1432"/>
      <c r="AT89" s="1432"/>
      <c r="AU89" s="1432"/>
      <c r="AV89" s="1432"/>
      <c r="AW89" s="1432"/>
      <c r="AX89" s="1432"/>
      <c r="AY89" s="1435"/>
      <c r="AZ89" s="1432"/>
      <c r="BA89" s="1432"/>
      <c r="BB89" s="1432"/>
      <c r="BC89" s="1432"/>
      <c r="BD89" s="1432"/>
      <c r="BE89" s="1432"/>
      <c r="BF89" s="1432"/>
      <c r="BG89" s="1432"/>
      <c r="BH89" s="1432"/>
      <c r="BI89" s="1432"/>
      <c r="BJ89" s="1432"/>
      <c r="BK89" s="1432"/>
      <c r="BL89" s="1432"/>
      <c r="BM89" s="1432"/>
      <c r="BN89" s="1435"/>
      <c r="BO89" s="1432"/>
      <c r="BP89" s="1432"/>
      <c r="BQ89" s="1435"/>
      <c r="BR89" s="1432"/>
      <c r="BS89" s="1436"/>
      <c r="BT89" s="1436"/>
      <c r="BU89" s="1436"/>
      <c r="BV89" s="1368"/>
      <c r="BW89" s="1383"/>
      <c r="BX89" s="593">
        <v>87</v>
      </c>
      <c r="BY89" s="33" t="s">
        <v>334</v>
      </c>
      <c r="BZ89" s="568">
        <v>50</v>
      </c>
      <c r="CA89" s="167">
        <v>12.5</v>
      </c>
      <c r="CB89" s="167">
        <v>0</v>
      </c>
      <c r="CC89" s="167" t="s">
        <v>227</v>
      </c>
      <c r="CD89" s="567" t="s">
        <v>227</v>
      </c>
      <c r="CE89" s="167">
        <v>12.5</v>
      </c>
      <c r="CF89" s="167">
        <v>0</v>
      </c>
      <c r="CG89" s="167" t="s">
        <v>227</v>
      </c>
      <c r="CH89" s="567" t="s">
        <v>227</v>
      </c>
      <c r="CI89" s="167">
        <v>12.5</v>
      </c>
      <c r="CJ89" s="167">
        <v>12.5</v>
      </c>
      <c r="CK89" s="567"/>
      <c r="CL89" s="567"/>
      <c r="CM89" s="44"/>
      <c r="CN89"/>
    </row>
    <row r="90" spans="1:92" ht="32.1" customHeight="1" x14ac:dyDescent="0.25">
      <c r="A90" s="232"/>
      <c r="B90" s="1462"/>
      <c r="C90" s="1436"/>
      <c r="D90" s="1383"/>
      <c r="E90" s="1367">
        <v>5.0000000000000001E-3</v>
      </c>
      <c r="F90" s="1067">
        <v>36</v>
      </c>
      <c r="G90" s="1004" t="s">
        <v>487</v>
      </c>
      <c r="H90" s="1004" t="s">
        <v>224</v>
      </c>
      <c r="I90" s="1004" t="s">
        <v>222</v>
      </c>
      <c r="J90" s="1004" t="s">
        <v>279</v>
      </c>
      <c r="K90" s="1433">
        <v>0.93200000000000005</v>
      </c>
      <c r="L90" s="1004">
        <v>2018</v>
      </c>
      <c r="M90" s="1082">
        <v>0.95</v>
      </c>
      <c r="N90" s="1429">
        <v>1</v>
      </c>
      <c r="O90" s="1004">
        <v>32</v>
      </c>
      <c r="P90" s="1060">
        <f>N90/O90</f>
        <v>3.125E-2</v>
      </c>
      <c r="Q90" s="1004">
        <v>5</v>
      </c>
      <c r="R90" s="1004">
        <v>32</v>
      </c>
      <c r="S90" s="1060">
        <f>Q90/R90</f>
        <v>0.15625</v>
      </c>
      <c r="T90" s="1004">
        <v>5</v>
      </c>
      <c r="U90" s="1004">
        <v>32</v>
      </c>
      <c r="V90" s="1060">
        <f>T90/U90</f>
        <v>0.15625</v>
      </c>
      <c r="W90" s="1004">
        <f>N90+Q90+T90</f>
        <v>11</v>
      </c>
      <c r="X90" s="1004">
        <v>32</v>
      </c>
      <c r="Y90" s="1060">
        <f>W90/X90</f>
        <v>0.34375</v>
      </c>
      <c r="Z90" s="1004">
        <v>1</v>
      </c>
      <c r="AA90" s="1004">
        <v>32</v>
      </c>
      <c r="AB90" s="1060">
        <f>Z90/AA90</f>
        <v>3.125E-2</v>
      </c>
      <c r="AC90" s="1004">
        <v>6</v>
      </c>
      <c r="AD90" s="1004">
        <v>32</v>
      </c>
      <c r="AE90" s="1060">
        <f>AC90/AD90</f>
        <v>0.1875</v>
      </c>
      <c r="AF90" s="1004">
        <v>2</v>
      </c>
      <c r="AG90" s="1004">
        <v>32</v>
      </c>
      <c r="AH90" s="1060">
        <f>AF90/AG90</f>
        <v>6.25E-2</v>
      </c>
      <c r="AI90" s="1004">
        <f>Z90+AC90+AF90</f>
        <v>9</v>
      </c>
      <c r="AJ90" s="1004">
        <v>32</v>
      </c>
      <c r="AK90" s="1060">
        <f>AI90/AJ90</f>
        <v>0.28125</v>
      </c>
      <c r="AL90" s="1004">
        <f>AI90+W90</f>
        <v>20</v>
      </c>
      <c r="AM90" s="1004">
        <v>32</v>
      </c>
      <c r="AN90" s="1060">
        <f>AL90/AM90</f>
        <v>0.625</v>
      </c>
      <c r="AO90" s="1429">
        <v>3</v>
      </c>
      <c r="AP90" s="1004">
        <v>32</v>
      </c>
      <c r="AQ90" s="1060">
        <f>AO90/AP90</f>
        <v>9.375E-2</v>
      </c>
      <c r="AR90" s="1004">
        <v>2</v>
      </c>
      <c r="AS90" s="1004">
        <v>32</v>
      </c>
      <c r="AT90" s="1060">
        <f>AR90/AS90</f>
        <v>6.25E-2</v>
      </c>
      <c r="AU90" s="1004">
        <v>1</v>
      </c>
      <c r="AV90" s="1004">
        <v>32</v>
      </c>
      <c r="AW90" s="1060">
        <f>AU90/AV90</f>
        <v>3.125E-2</v>
      </c>
      <c r="AX90" s="1004">
        <f>AO90+AR90+AU90</f>
        <v>6</v>
      </c>
      <c r="AY90" s="1004">
        <v>32</v>
      </c>
      <c r="AZ90" s="1060">
        <f>AX90/AY90</f>
        <v>0.1875</v>
      </c>
      <c r="BA90" s="1004">
        <v>2</v>
      </c>
      <c r="BB90" s="1004">
        <v>32</v>
      </c>
      <c r="BC90" s="1060">
        <f>BA90/BB90</f>
        <v>6.25E-2</v>
      </c>
      <c r="BD90" s="1004">
        <v>2</v>
      </c>
      <c r="BE90" s="1004">
        <v>32</v>
      </c>
      <c r="BF90" s="1060">
        <f>BD90/BE90</f>
        <v>6.25E-2</v>
      </c>
      <c r="BG90" s="1004">
        <v>0</v>
      </c>
      <c r="BH90" s="1004">
        <v>32</v>
      </c>
      <c r="BI90" s="1060">
        <f>BG90/BH90</f>
        <v>0</v>
      </c>
      <c r="BJ90" s="1004">
        <f>BA90+BD90+BG90</f>
        <v>4</v>
      </c>
      <c r="BK90" s="1004">
        <v>32</v>
      </c>
      <c r="BL90" s="1060">
        <f>BJ90/BK90</f>
        <v>0.125</v>
      </c>
      <c r="BM90" s="1004">
        <f>BJ90+AX90</f>
        <v>10</v>
      </c>
      <c r="BN90" s="1004">
        <v>32</v>
      </c>
      <c r="BO90" s="1060">
        <f>BM90/BN90</f>
        <v>0.3125</v>
      </c>
      <c r="BP90" s="1004">
        <f>BM90+AL90</f>
        <v>30</v>
      </c>
      <c r="BQ90" s="1004">
        <v>32</v>
      </c>
      <c r="BR90" s="1935">
        <f>BP90/BQ90</f>
        <v>0.9375</v>
      </c>
      <c r="BS90" s="1060">
        <v>0.9</v>
      </c>
      <c r="BT90" s="1060">
        <v>0.94</v>
      </c>
      <c r="BU90" s="1060">
        <v>1</v>
      </c>
      <c r="BV90" s="1367">
        <f>BU90*E90</f>
        <v>5.0000000000000001E-3</v>
      </c>
      <c r="BW90" s="1383"/>
      <c r="BX90" s="593">
        <v>88</v>
      </c>
      <c r="BY90" s="33" t="s">
        <v>331</v>
      </c>
      <c r="BZ90" s="568">
        <v>20</v>
      </c>
      <c r="CA90" s="584">
        <v>20</v>
      </c>
      <c r="CB90" s="584">
        <v>0</v>
      </c>
      <c r="CC90" s="584" t="s">
        <v>227</v>
      </c>
      <c r="CD90" s="567" t="s">
        <v>227</v>
      </c>
      <c r="CE90" s="584" t="s">
        <v>227</v>
      </c>
      <c r="CF90" s="584">
        <v>0</v>
      </c>
      <c r="CG90" s="584" t="s">
        <v>227</v>
      </c>
      <c r="CH90" s="567" t="s">
        <v>227</v>
      </c>
      <c r="CI90" s="584" t="s">
        <v>227</v>
      </c>
      <c r="CJ90" s="584" t="s">
        <v>227</v>
      </c>
      <c r="CK90" s="567"/>
      <c r="CL90" s="567"/>
      <c r="CM90" s="44"/>
      <c r="CN90"/>
    </row>
    <row r="91" spans="1:92" x14ac:dyDescent="0.25">
      <c r="A91" s="232"/>
      <c r="B91" s="1462"/>
      <c r="C91" s="1436"/>
      <c r="D91" s="1383"/>
      <c r="E91" s="1368"/>
      <c r="F91" s="1432"/>
      <c r="G91" s="1005"/>
      <c r="H91" s="1005"/>
      <c r="I91" s="1005"/>
      <c r="J91" s="1005"/>
      <c r="K91" s="1005"/>
      <c r="L91" s="1005"/>
      <c r="M91" s="1083"/>
      <c r="N91" s="1430"/>
      <c r="O91" s="1005"/>
      <c r="P91" s="1005"/>
      <c r="Q91" s="1005"/>
      <c r="R91" s="1005"/>
      <c r="S91" s="1005"/>
      <c r="T91" s="1005"/>
      <c r="U91" s="1005"/>
      <c r="V91" s="1005"/>
      <c r="W91" s="1005"/>
      <c r="X91" s="1005"/>
      <c r="Y91" s="1005"/>
      <c r="Z91" s="1005"/>
      <c r="AA91" s="1005"/>
      <c r="AB91" s="1005"/>
      <c r="AC91" s="1005"/>
      <c r="AD91" s="1005"/>
      <c r="AE91" s="1005"/>
      <c r="AF91" s="1005"/>
      <c r="AG91" s="1005"/>
      <c r="AH91" s="1005"/>
      <c r="AI91" s="1005"/>
      <c r="AJ91" s="1005"/>
      <c r="AK91" s="1005"/>
      <c r="AL91" s="1005"/>
      <c r="AM91" s="1005"/>
      <c r="AN91" s="1005"/>
      <c r="AO91" s="1430"/>
      <c r="AP91" s="1005"/>
      <c r="AQ91" s="1005"/>
      <c r="AR91" s="1005"/>
      <c r="AS91" s="1005"/>
      <c r="AT91" s="1005"/>
      <c r="AU91" s="1005"/>
      <c r="AV91" s="1005"/>
      <c r="AW91" s="1005"/>
      <c r="AX91" s="1005"/>
      <c r="AY91" s="1005"/>
      <c r="AZ91" s="1005"/>
      <c r="BA91" s="1005"/>
      <c r="BB91" s="1005"/>
      <c r="BC91" s="1005"/>
      <c r="BD91" s="1005"/>
      <c r="BE91" s="1005"/>
      <c r="BF91" s="1005"/>
      <c r="BG91" s="1005"/>
      <c r="BH91" s="1005"/>
      <c r="BI91" s="1005"/>
      <c r="BJ91" s="1005"/>
      <c r="BK91" s="1005"/>
      <c r="BL91" s="1005"/>
      <c r="BM91" s="1005"/>
      <c r="BN91" s="1005"/>
      <c r="BO91" s="1005"/>
      <c r="BP91" s="1005"/>
      <c r="BQ91" s="1005"/>
      <c r="BR91" s="1936"/>
      <c r="BS91" s="1005"/>
      <c r="BT91" s="1005"/>
      <c r="BU91" s="1005"/>
      <c r="BV91" s="1368"/>
      <c r="BW91" s="1383"/>
      <c r="BX91" s="67">
        <v>89</v>
      </c>
      <c r="BY91" s="33" t="s">
        <v>332</v>
      </c>
      <c r="BZ91" s="568">
        <v>40</v>
      </c>
      <c r="CA91" s="584">
        <v>40</v>
      </c>
      <c r="CB91" s="584">
        <v>0</v>
      </c>
      <c r="CC91" s="584" t="s">
        <v>227</v>
      </c>
      <c r="CD91" s="567" t="s">
        <v>227</v>
      </c>
      <c r="CE91" s="584" t="s">
        <v>227</v>
      </c>
      <c r="CF91" s="584">
        <v>0</v>
      </c>
      <c r="CG91" s="584" t="s">
        <v>227</v>
      </c>
      <c r="CH91" s="567" t="s">
        <v>227</v>
      </c>
      <c r="CI91" s="584" t="s">
        <v>227</v>
      </c>
      <c r="CJ91" s="584" t="s">
        <v>227</v>
      </c>
      <c r="CK91" s="567"/>
      <c r="CL91" s="567"/>
      <c r="CM91" s="44"/>
      <c r="CN91"/>
    </row>
    <row r="92" spans="1:92" x14ac:dyDescent="0.25">
      <c r="A92" s="232"/>
      <c r="B92" s="1462"/>
      <c r="C92" s="1436"/>
      <c r="D92" s="1383"/>
      <c r="E92" s="1369"/>
      <c r="F92" s="1068"/>
      <c r="G92" s="1006"/>
      <c r="H92" s="1006"/>
      <c r="I92" s="1006"/>
      <c r="J92" s="1006"/>
      <c r="K92" s="1006"/>
      <c r="L92" s="1006"/>
      <c r="M92" s="1084"/>
      <c r="N92" s="1431"/>
      <c r="O92" s="1006"/>
      <c r="P92" s="1006"/>
      <c r="Q92" s="1006"/>
      <c r="R92" s="1006"/>
      <c r="S92" s="1006"/>
      <c r="T92" s="1006"/>
      <c r="U92" s="1006"/>
      <c r="V92" s="1006"/>
      <c r="W92" s="1006"/>
      <c r="X92" s="1006"/>
      <c r="Y92" s="1006"/>
      <c r="Z92" s="1006"/>
      <c r="AA92" s="1006"/>
      <c r="AB92" s="1006"/>
      <c r="AC92" s="1006"/>
      <c r="AD92" s="1006"/>
      <c r="AE92" s="1006"/>
      <c r="AF92" s="1006"/>
      <c r="AG92" s="1006"/>
      <c r="AH92" s="1006"/>
      <c r="AI92" s="1006"/>
      <c r="AJ92" s="1006"/>
      <c r="AK92" s="1006"/>
      <c r="AL92" s="1006"/>
      <c r="AM92" s="1006"/>
      <c r="AN92" s="1006"/>
      <c r="AO92" s="1431"/>
      <c r="AP92" s="1006"/>
      <c r="AQ92" s="1006"/>
      <c r="AR92" s="1006"/>
      <c r="AS92" s="1006"/>
      <c r="AT92" s="1006"/>
      <c r="AU92" s="1006"/>
      <c r="AV92" s="1006"/>
      <c r="AW92" s="1006"/>
      <c r="AX92" s="1006"/>
      <c r="AY92" s="1006"/>
      <c r="AZ92" s="1006"/>
      <c r="BA92" s="1006"/>
      <c r="BB92" s="1006"/>
      <c r="BC92" s="1006"/>
      <c r="BD92" s="1006"/>
      <c r="BE92" s="1006"/>
      <c r="BF92" s="1006"/>
      <c r="BG92" s="1006"/>
      <c r="BH92" s="1006"/>
      <c r="BI92" s="1006"/>
      <c r="BJ92" s="1006"/>
      <c r="BK92" s="1006"/>
      <c r="BL92" s="1006"/>
      <c r="BM92" s="1006"/>
      <c r="BN92" s="1006"/>
      <c r="BO92" s="1006"/>
      <c r="BP92" s="1006"/>
      <c r="BQ92" s="1006"/>
      <c r="BR92" s="1937"/>
      <c r="BS92" s="1006"/>
      <c r="BT92" s="1006"/>
      <c r="BU92" s="1006"/>
      <c r="BV92" s="1369"/>
      <c r="BW92" s="1383"/>
      <c r="BX92" s="67">
        <v>90</v>
      </c>
      <c r="BY92" s="33" t="s">
        <v>333</v>
      </c>
      <c r="BZ92" s="568">
        <v>40</v>
      </c>
      <c r="CA92" s="584">
        <v>10</v>
      </c>
      <c r="CB92" s="584">
        <v>0</v>
      </c>
      <c r="CC92" s="584" t="s">
        <v>227</v>
      </c>
      <c r="CD92" s="567" t="s">
        <v>227</v>
      </c>
      <c r="CE92" s="584">
        <v>10</v>
      </c>
      <c r="CF92" s="584">
        <v>0</v>
      </c>
      <c r="CG92" s="584" t="s">
        <v>227</v>
      </c>
      <c r="CH92" s="567" t="s">
        <v>227</v>
      </c>
      <c r="CI92" s="584">
        <v>10</v>
      </c>
      <c r="CJ92" s="584">
        <v>10</v>
      </c>
      <c r="CK92" s="567"/>
      <c r="CL92" s="567"/>
      <c r="CM92" s="44"/>
      <c r="CN92"/>
    </row>
    <row r="93" spans="1:92" ht="26.1" customHeight="1" x14ac:dyDescent="0.25">
      <c r="A93" s="232"/>
      <c r="B93" s="1462"/>
      <c r="C93" s="1436"/>
      <c r="D93" s="1383"/>
      <c r="E93" s="1367">
        <v>5.0000000000000001E-3</v>
      </c>
      <c r="F93" s="1067">
        <v>37</v>
      </c>
      <c r="G93" s="1078" t="s">
        <v>336</v>
      </c>
      <c r="H93" s="1075" t="s">
        <v>337</v>
      </c>
      <c r="I93" s="1075" t="s">
        <v>338</v>
      </c>
      <c r="J93" s="1075" t="s">
        <v>279</v>
      </c>
      <c r="K93" s="1079">
        <v>1</v>
      </c>
      <c r="L93" s="1075">
        <v>2018</v>
      </c>
      <c r="M93" s="1063">
        <v>1</v>
      </c>
      <c r="N93" s="1425"/>
      <c r="O93" s="1421"/>
      <c r="P93" s="1421"/>
      <c r="Q93" s="1421"/>
      <c r="R93" s="1421"/>
      <c r="S93" s="1421"/>
      <c r="T93" s="1421"/>
      <c r="U93" s="1421"/>
      <c r="V93" s="1421"/>
      <c r="W93" s="1419">
        <v>4</v>
      </c>
      <c r="X93" s="1419">
        <v>8</v>
      </c>
      <c r="Y93" s="1421">
        <f>W93/X93</f>
        <v>0.5</v>
      </c>
      <c r="Z93" s="1421"/>
      <c r="AA93" s="1421"/>
      <c r="AB93" s="1421"/>
      <c r="AC93" s="1421"/>
      <c r="AD93" s="1421"/>
      <c r="AE93" s="1421"/>
      <c r="AF93" s="1421"/>
      <c r="AG93" s="1421"/>
      <c r="AH93" s="1421"/>
      <c r="AI93" s="1419">
        <v>4</v>
      </c>
      <c r="AJ93" s="1419">
        <v>8</v>
      </c>
      <c r="AK93" s="1421">
        <f>AI93/AJ93</f>
        <v>0.5</v>
      </c>
      <c r="AL93" s="1419">
        <v>4</v>
      </c>
      <c r="AM93" s="1419">
        <v>8</v>
      </c>
      <c r="AN93" s="1421">
        <f>AL93/AM93</f>
        <v>0.5</v>
      </c>
      <c r="AO93" s="1419"/>
      <c r="AP93" s="1419"/>
      <c r="AQ93" s="1421"/>
      <c r="AR93" s="1419"/>
      <c r="AS93" s="1419"/>
      <c r="AT93" s="1421"/>
      <c r="AU93" s="1419"/>
      <c r="AV93" s="1419"/>
      <c r="AW93" s="1421"/>
      <c r="AX93" s="1419">
        <v>6</v>
      </c>
      <c r="AY93" s="1419">
        <v>8</v>
      </c>
      <c r="AZ93" s="1421">
        <f>AX93/AY93</f>
        <v>0.75</v>
      </c>
      <c r="BA93" s="1421"/>
      <c r="BB93" s="1421"/>
      <c r="BC93" s="1421"/>
      <c r="BD93" s="1421"/>
      <c r="BE93" s="1421"/>
      <c r="BF93" s="1421"/>
      <c r="BG93" s="1421"/>
      <c r="BH93" s="1421"/>
      <c r="BI93" s="1421"/>
      <c r="BJ93" s="1419">
        <v>8</v>
      </c>
      <c r="BK93" s="1419">
        <v>8</v>
      </c>
      <c r="BL93" s="1421">
        <f>BJ93/BK93</f>
        <v>1</v>
      </c>
      <c r="BM93" s="1419">
        <v>8</v>
      </c>
      <c r="BN93" s="1419">
        <v>8</v>
      </c>
      <c r="BO93" s="1421">
        <f>BM93/BN93</f>
        <v>1</v>
      </c>
      <c r="BP93" s="1419">
        <v>8</v>
      </c>
      <c r="BQ93" s="1419">
        <v>8</v>
      </c>
      <c r="BR93" s="1421">
        <f>BP93/BQ93</f>
        <v>1</v>
      </c>
      <c r="BS93" s="1421">
        <v>1</v>
      </c>
      <c r="BT93" s="1421">
        <v>1</v>
      </c>
      <c r="BU93" s="1421">
        <v>1</v>
      </c>
      <c r="BV93" s="1367">
        <f>BU93*E93</f>
        <v>5.0000000000000001E-3</v>
      </c>
      <c r="BW93" s="1383"/>
      <c r="BX93" s="67">
        <v>91</v>
      </c>
      <c r="BY93" s="33" t="s">
        <v>340</v>
      </c>
      <c r="BZ93" s="568">
        <v>50</v>
      </c>
      <c r="CA93" s="176">
        <v>12.5</v>
      </c>
      <c r="CB93" s="176">
        <v>0</v>
      </c>
      <c r="CC93" s="176" t="s">
        <v>227</v>
      </c>
      <c r="CD93" s="567" t="s">
        <v>552</v>
      </c>
      <c r="CE93" s="176">
        <v>12.5</v>
      </c>
      <c r="CF93" s="176">
        <v>0</v>
      </c>
      <c r="CG93" s="176" t="s">
        <v>227</v>
      </c>
      <c r="CH93" s="567" t="s">
        <v>552</v>
      </c>
      <c r="CI93" s="176">
        <v>12.5</v>
      </c>
      <c r="CJ93" s="176">
        <v>12.5</v>
      </c>
      <c r="CK93" s="567"/>
      <c r="CL93" s="567"/>
      <c r="CM93" s="44"/>
      <c r="CN93"/>
    </row>
    <row r="94" spans="1:92" ht="26.1" customHeight="1" thickBot="1" x14ac:dyDescent="0.3">
      <c r="A94" s="232"/>
      <c r="B94" s="1463"/>
      <c r="C94" s="1440"/>
      <c r="D94" s="1384"/>
      <c r="E94" s="1370"/>
      <c r="F94" s="1427"/>
      <c r="G94" s="1428"/>
      <c r="H94" s="1424"/>
      <c r="I94" s="1424"/>
      <c r="J94" s="1424"/>
      <c r="K94" s="1423"/>
      <c r="L94" s="1424"/>
      <c r="M94" s="1064"/>
      <c r="N94" s="1426"/>
      <c r="O94" s="1422"/>
      <c r="P94" s="1422"/>
      <c r="Q94" s="1422"/>
      <c r="R94" s="1422"/>
      <c r="S94" s="1422"/>
      <c r="T94" s="1422"/>
      <c r="U94" s="1422"/>
      <c r="V94" s="1422"/>
      <c r="W94" s="1420"/>
      <c r="X94" s="1420"/>
      <c r="Y94" s="1422"/>
      <c r="Z94" s="1422"/>
      <c r="AA94" s="1422"/>
      <c r="AB94" s="1422"/>
      <c r="AC94" s="1422"/>
      <c r="AD94" s="1422"/>
      <c r="AE94" s="1422"/>
      <c r="AF94" s="1422"/>
      <c r="AG94" s="1422"/>
      <c r="AH94" s="1422"/>
      <c r="AI94" s="1420"/>
      <c r="AJ94" s="1420"/>
      <c r="AK94" s="1422"/>
      <c r="AL94" s="1420"/>
      <c r="AM94" s="1420"/>
      <c r="AN94" s="1422"/>
      <c r="AO94" s="1420"/>
      <c r="AP94" s="1420"/>
      <c r="AQ94" s="1422"/>
      <c r="AR94" s="1420"/>
      <c r="AS94" s="1420"/>
      <c r="AT94" s="1422"/>
      <c r="AU94" s="1420"/>
      <c r="AV94" s="1420"/>
      <c r="AW94" s="1422"/>
      <c r="AX94" s="1420"/>
      <c r="AY94" s="1420"/>
      <c r="AZ94" s="1422"/>
      <c r="BA94" s="1422"/>
      <c r="BB94" s="1422"/>
      <c r="BC94" s="1422"/>
      <c r="BD94" s="1422"/>
      <c r="BE94" s="1422"/>
      <c r="BF94" s="1422"/>
      <c r="BG94" s="1422"/>
      <c r="BH94" s="1422"/>
      <c r="BI94" s="1422"/>
      <c r="BJ94" s="1420"/>
      <c r="BK94" s="1420"/>
      <c r="BL94" s="1422"/>
      <c r="BM94" s="1420"/>
      <c r="BN94" s="1420"/>
      <c r="BO94" s="1422"/>
      <c r="BP94" s="1420"/>
      <c r="BQ94" s="1420"/>
      <c r="BR94" s="1422"/>
      <c r="BS94" s="1422"/>
      <c r="BT94" s="1422"/>
      <c r="BU94" s="1422"/>
      <c r="BV94" s="1370"/>
      <c r="BW94" s="1384"/>
      <c r="BX94" s="174">
        <v>92</v>
      </c>
      <c r="BY94" s="414" t="s">
        <v>339</v>
      </c>
      <c r="BZ94" s="47">
        <v>50</v>
      </c>
      <c r="CA94" s="177">
        <v>12.5</v>
      </c>
      <c r="CB94" s="177">
        <v>12.5</v>
      </c>
      <c r="CC94" s="177" t="s">
        <v>553</v>
      </c>
      <c r="CD94" s="569" t="s">
        <v>554</v>
      </c>
      <c r="CE94" s="177">
        <v>12.5</v>
      </c>
      <c r="CF94" s="177">
        <v>12.5</v>
      </c>
      <c r="CG94" s="177" t="s">
        <v>553</v>
      </c>
      <c r="CH94" s="569" t="s">
        <v>554</v>
      </c>
      <c r="CI94" s="177">
        <v>12.5</v>
      </c>
      <c r="CJ94" s="177">
        <v>12.5</v>
      </c>
      <c r="CK94" s="569"/>
      <c r="CL94" s="569"/>
      <c r="CM94" s="178"/>
      <c r="CN94"/>
    </row>
    <row r="95" spans="1:92" ht="15.75" thickBot="1" x14ac:dyDescent="0.3">
      <c r="BW95" s="603">
        <f>SUM(BW5:BW94)</f>
        <v>0.81180116444187078</v>
      </c>
    </row>
    <row r="96" spans="1:92" ht="15.75" thickBot="1" x14ac:dyDescent="0.3"/>
    <row r="97" spans="72:75" ht="15.75" thickBot="1" x14ac:dyDescent="0.3">
      <c r="BW97" s="620">
        <f>+BW95+'DECRETO 612 (2)'!BU42</f>
        <v>0.93430116444187072</v>
      </c>
    </row>
    <row r="99" spans="72:75" x14ac:dyDescent="0.25">
      <c r="BW99" s="621">
        <f>BW97*2</f>
        <v>1.8686023288837414</v>
      </c>
    </row>
    <row r="101" spans="72:75" x14ac:dyDescent="0.25">
      <c r="BT101">
        <v>16</v>
      </c>
      <c r="BU101">
        <v>32</v>
      </c>
      <c r="BW101" s="910">
        <f>+BU101+BT101</f>
        <v>48</v>
      </c>
    </row>
    <row r="102" spans="72:75" x14ac:dyDescent="0.25">
      <c r="BT102">
        <v>16</v>
      </c>
      <c r="BU102">
        <v>37</v>
      </c>
      <c r="BW102" s="910">
        <f>+BU102+BT102</f>
        <v>53</v>
      </c>
    </row>
    <row r="103" spans="72:75" x14ac:dyDescent="0.25">
      <c r="BT103" s="909">
        <f>BT101/BT102</f>
        <v>1</v>
      </c>
      <c r="BU103" s="909">
        <f>BU101/BU102</f>
        <v>0.86486486486486491</v>
      </c>
      <c r="BW103" s="911">
        <f>BW101/BW102</f>
        <v>0.90566037735849059</v>
      </c>
    </row>
  </sheetData>
  <mergeCells count="2200">
    <mergeCell ref="CM46:CM59"/>
    <mergeCell ref="CN46:CN59"/>
    <mergeCell ref="CM64:CM65"/>
    <mergeCell ref="CN64:CN65"/>
    <mergeCell ref="CM66:CM68"/>
    <mergeCell ref="CN66:CN68"/>
    <mergeCell ref="CM70:CM75"/>
    <mergeCell ref="CN70:CN75"/>
    <mergeCell ref="BP85:BP87"/>
    <mergeCell ref="BQ85:BQ87"/>
    <mergeCell ref="BR85:BR87"/>
    <mergeCell ref="BP88:BP89"/>
    <mergeCell ref="BQ88:BQ89"/>
    <mergeCell ref="BR88:BR89"/>
    <mergeCell ref="BP90:BP92"/>
    <mergeCell ref="BQ90:BQ92"/>
    <mergeCell ref="BR90:BR92"/>
    <mergeCell ref="BQ53:BQ56"/>
    <mergeCell ref="BR53:BR56"/>
    <mergeCell ref="BP57:BP58"/>
    <mergeCell ref="BQ57:BQ58"/>
    <mergeCell ref="BR57:BR58"/>
    <mergeCell ref="BP61:BP63"/>
    <mergeCell ref="BQ61:BQ63"/>
    <mergeCell ref="BR61:BR63"/>
    <mergeCell ref="BU46:BU48"/>
    <mergeCell ref="BS57:BS58"/>
    <mergeCell ref="BT57:BT58"/>
    <mergeCell ref="BU57:BU58"/>
    <mergeCell ref="BU61:BU63"/>
    <mergeCell ref="BU70:BU71"/>
    <mergeCell ref="BV88:BV89"/>
    <mergeCell ref="BP93:BP94"/>
    <mergeCell ref="BQ93:BQ94"/>
    <mergeCell ref="BR93:BR94"/>
    <mergeCell ref="CM5:CM16"/>
    <mergeCell ref="BP64:BP65"/>
    <mergeCell ref="BQ64:BQ65"/>
    <mergeCell ref="BR64:BR65"/>
    <mergeCell ref="BP66:BP68"/>
    <mergeCell ref="BQ66:BQ68"/>
    <mergeCell ref="BR66:BR68"/>
    <mergeCell ref="BP70:BP71"/>
    <mergeCell ref="BQ70:BQ71"/>
    <mergeCell ref="BR70:BR71"/>
    <mergeCell ref="BP72:BP75"/>
    <mergeCell ref="BQ72:BQ75"/>
    <mergeCell ref="BR72:BR75"/>
    <mergeCell ref="BP76:BP78"/>
    <mergeCell ref="BQ76:BQ78"/>
    <mergeCell ref="BR76:BR78"/>
    <mergeCell ref="BP79:BP81"/>
    <mergeCell ref="BQ79:BQ81"/>
    <mergeCell ref="BR79:BR81"/>
    <mergeCell ref="BP46:BP48"/>
    <mergeCell ref="BQ46:BQ48"/>
    <mergeCell ref="BR46:BR48"/>
    <mergeCell ref="BP49:BP50"/>
    <mergeCell ref="BQ49:BQ50"/>
    <mergeCell ref="BR49:BR50"/>
    <mergeCell ref="BP51:BP52"/>
    <mergeCell ref="BQ51:BQ52"/>
    <mergeCell ref="BR51:BR52"/>
    <mergeCell ref="BP53:BP56"/>
    <mergeCell ref="BP28:BP30"/>
    <mergeCell ref="BQ28:BQ30"/>
    <mergeCell ref="BR28:BR30"/>
    <mergeCell ref="BP31:BP33"/>
    <mergeCell ref="BQ31:BQ33"/>
    <mergeCell ref="BR31:BR33"/>
    <mergeCell ref="BP34:BP36"/>
    <mergeCell ref="BQ34:BQ36"/>
    <mergeCell ref="BR34:BR36"/>
    <mergeCell ref="BP37:BP38"/>
    <mergeCell ref="BQ37:BQ38"/>
    <mergeCell ref="BR37:BR38"/>
    <mergeCell ref="BP41:BP43"/>
    <mergeCell ref="BQ41:BQ43"/>
    <mergeCell ref="BR41:BR43"/>
    <mergeCell ref="BP44:BP45"/>
    <mergeCell ref="BQ44:BQ45"/>
    <mergeCell ref="BR44:BR45"/>
    <mergeCell ref="BP2:BR3"/>
    <mergeCell ref="BP5:BP8"/>
    <mergeCell ref="BQ5:BQ8"/>
    <mergeCell ref="BR5:BR8"/>
    <mergeCell ref="BP9:BP12"/>
    <mergeCell ref="BQ9:BQ12"/>
    <mergeCell ref="BR9:BR12"/>
    <mergeCell ref="BP13:BP16"/>
    <mergeCell ref="BQ13:BQ16"/>
    <mergeCell ref="BR13:BR16"/>
    <mergeCell ref="BP17:BP19"/>
    <mergeCell ref="BQ17:BQ19"/>
    <mergeCell ref="BR17:BR19"/>
    <mergeCell ref="BP20:BP21"/>
    <mergeCell ref="BQ20:BQ21"/>
    <mergeCell ref="BR20:BR21"/>
    <mergeCell ref="BP22:BP23"/>
    <mergeCell ref="BQ22:BQ23"/>
    <mergeCell ref="BR22:BR23"/>
    <mergeCell ref="G1:G4"/>
    <mergeCell ref="H1:L1"/>
    <mergeCell ref="CJ1:CJ4"/>
    <mergeCell ref="CK1:CK4"/>
    <mergeCell ref="CL1:CL4"/>
    <mergeCell ref="CM1:CM4"/>
    <mergeCell ref="CN1:CN4"/>
    <mergeCell ref="H2:H4"/>
    <mergeCell ref="I2:I4"/>
    <mergeCell ref="J2:J4"/>
    <mergeCell ref="K2:L2"/>
    <mergeCell ref="N2:P3"/>
    <mergeCell ref="CD1:CD4"/>
    <mergeCell ref="CE1:CE4"/>
    <mergeCell ref="CF1:CF4"/>
    <mergeCell ref="CG1:CG4"/>
    <mergeCell ref="CH1:CH4"/>
    <mergeCell ref="CI1:CI4"/>
    <mergeCell ref="BX1:BY4"/>
    <mergeCell ref="BZ1:BZ4"/>
    <mergeCell ref="CA1:CA4"/>
    <mergeCell ref="CB1:CB4"/>
    <mergeCell ref="CC1:CC4"/>
    <mergeCell ref="M1:M4"/>
    <mergeCell ref="N1:BO1"/>
    <mergeCell ref="BS1:BS4"/>
    <mergeCell ref="BT1:BT4"/>
    <mergeCell ref="BU1:BU4"/>
    <mergeCell ref="Q2:S3"/>
    <mergeCell ref="T2:V3"/>
    <mergeCell ref="W2:Y3"/>
    <mergeCell ref="Z2:AB3"/>
    <mergeCell ref="J5:J8"/>
    <mergeCell ref="K5:K8"/>
    <mergeCell ref="L5:L8"/>
    <mergeCell ref="M5:M8"/>
    <mergeCell ref="N5:N8"/>
    <mergeCell ref="O5:O8"/>
    <mergeCell ref="BM2:BO3"/>
    <mergeCell ref="K3:K4"/>
    <mergeCell ref="L3:L4"/>
    <mergeCell ref="A5:A16"/>
    <mergeCell ref="B5:B16"/>
    <mergeCell ref="C5:C16"/>
    <mergeCell ref="F5:F8"/>
    <mergeCell ref="G5:G8"/>
    <mergeCell ref="H5:H8"/>
    <mergeCell ref="I5:I8"/>
    <mergeCell ref="AU2:AW3"/>
    <mergeCell ref="AX2:AZ3"/>
    <mergeCell ref="BA2:BC3"/>
    <mergeCell ref="BD2:BF3"/>
    <mergeCell ref="BG2:BI3"/>
    <mergeCell ref="BJ2:BL3"/>
    <mergeCell ref="AC2:AE3"/>
    <mergeCell ref="AF2:AH3"/>
    <mergeCell ref="AI2:AK3"/>
    <mergeCell ref="AL2:AN3"/>
    <mergeCell ref="AO2:AQ3"/>
    <mergeCell ref="AR2:AT3"/>
    <mergeCell ref="A1:A4"/>
    <mergeCell ref="B1:B4"/>
    <mergeCell ref="C1:C4"/>
    <mergeCell ref="F1:F4"/>
    <mergeCell ref="AB5:AB8"/>
    <mergeCell ref="AC5:AC8"/>
    <mergeCell ref="AD5:AD8"/>
    <mergeCell ref="AE5:AE8"/>
    <mergeCell ref="AF5:AF8"/>
    <mergeCell ref="AG5:AG8"/>
    <mergeCell ref="V5:V8"/>
    <mergeCell ref="W5:W8"/>
    <mergeCell ref="X5:X8"/>
    <mergeCell ref="Y5:Y8"/>
    <mergeCell ref="Z5:Z8"/>
    <mergeCell ref="AA5:AA8"/>
    <mergeCell ref="P5:P8"/>
    <mergeCell ref="Q5:Q8"/>
    <mergeCell ref="R5:R8"/>
    <mergeCell ref="S5:S8"/>
    <mergeCell ref="T5:T8"/>
    <mergeCell ref="U5:U8"/>
    <mergeCell ref="AT5:AT8"/>
    <mergeCell ref="AU5:AU8"/>
    <mergeCell ref="AV5:AV8"/>
    <mergeCell ref="AW5:AW8"/>
    <mergeCell ref="AX5:AX8"/>
    <mergeCell ref="AY5:AY8"/>
    <mergeCell ref="AN5:AN8"/>
    <mergeCell ref="AO5:AO8"/>
    <mergeCell ref="AP5:AP8"/>
    <mergeCell ref="AQ5:AQ8"/>
    <mergeCell ref="AR5:AR8"/>
    <mergeCell ref="AS5:AS8"/>
    <mergeCell ref="AH5:AH8"/>
    <mergeCell ref="AI5:AI8"/>
    <mergeCell ref="AJ5:AJ8"/>
    <mergeCell ref="AK5:AK8"/>
    <mergeCell ref="AL5:AL8"/>
    <mergeCell ref="AM5:AM8"/>
    <mergeCell ref="L9:L12"/>
    <mergeCell ref="M9:M12"/>
    <mergeCell ref="N9:N12"/>
    <mergeCell ref="O9:O12"/>
    <mergeCell ref="P9:P12"/>
    <mergeCell ref="Q9:Q12"/>
    <mergeCell ref="BU5:BU8"/>
    <mergeCell ref="CN5:CN16"/>
    <mergeCell ref="F9:F12"/>
    <mergeCell ref="G9:G12"/>
    <mergeCell ref="H9:H12"/>
    <mergeCell ref="I9:I12"/>
    <mergeCell ref="J9:J12"/>
    <mergeCell ref="K9:K12"/>
    <mergeCell ref="BL5:BL8"/>
    <mergeCell ref="BM5:BM8"/>
    <mergeCell ref="BN5:BN8"/>
    <mergeCell ref="BO5:BO8"/>
    <mergeCell ref="BS5:BS8"/>
    <mergeCell ref="BT5:BT8"/>
    <mergeCell ref="BF5:BF8"/>
    <mergeCell ref="BG5:BG8"/>
    <mergeCell ref="BH5:BH8"/>
    <mergeCell ref="BI5:BI8"/>
    <mergeCell ref="BJ5:BJ8"/>
    <mergeCell ref="BK5:BK8"/>
    <mergeCell ref="AZ5:AZ8"/>
    <mergeCell ref="BA5:BA8"/>
    <mergeCell ref="BB5:BB8"/>
    <mergeCell ref="BC5:BC8"/>
    <mergeCell ref="BD5:BD8"/>
    <mergeCell ref="BE5:BE8"/>
    <mergeCell ref="AD9:AD12"/>
    <mergeCell ref="AE9:AE12"/>
    <mergeCell ref="AF9:AF12"/>
    <mergeCell ref="AG9:AG12"/>
    <mergeCell ref="AH9:AH12"/>
    <mergeCell ref="AI9:AI12"/>
    <mergeCell ref="X9:X12"/>
    <mergeCell ref="Y9:Y12"/>
    <mergeCell ref="Z9:Z12"/>
    <mergeCell ref="AA9:AA12"/>
    <mergeCell ref="AB9:AB12"/>
    <mergeCell ref="AC9:AC12"/>
    <mergeCell ref="R9:R12"/>
    <mergeCell ref="S9:S12"/>
    <mergeCell ref="T9:T12"/>
    <mergeCell ref="U9:U12"/>
    <mergeCell ref="V9:V12"/>
    <mergeCell ref="W9:W12"/>
    <mergeCell ref="AV9:AV12"/>
    <mergeCell ref="AW9:AW12"/>
    <mergeCell ref="AX9:AX12"/>
    <mergeCell ref="AY9:AY12"/>
    <mergeCell ref="AZ9:AZ12"/>
    <mergeCell ref="BA9:BA12"/>
    <mergeCell ref="AP9:AP12"/>
    <mergeCell ref="AQ9:AQ12"/>
    <mergeCell ref="AR9:AR12"/>
    <mergeCell ref="AS9:AS12"/>
    <mergeCell ref="AT9:AT12"/>
    <mergeCell ref="AU9:AU12"/>
    <mergeCell ref="AJ9:AJ12"/>
    <mergeCell ref="AK9:AK12"/>
    <mergeCell ref="AL9:AL12"/>
    <mergeCell ref="AM9:AM12"/>
    <mergeCell ref="AN9:AN12"/>
    <mergeCell ref="AO9:AO12"/>
    <mergeCell ref="BN9:BN12"/>
    <mergeCell ref="BO9:BO12"/>
    <mergeCell ref="BS9:BS12"/>
    <mergeCell ref="BT9:BT12"/>
    <mergeCell ref="BU9:BU12"/>
    <mergeCell ref="BH9:BH12"/>
    <mergeCell ref="BI9:BI12"/>
    <mergeCell ref="BJ9:BJ12"/>
    <mergeCell ref="BK9:BK12"/>
    <mergeCell ref="BL9:BL12"/>
    <mergeCell ref="BM9:BM12"/>
    <mergeCell ref="BB9:BB12"/>
    <mergeCell ref="BC9:BC12"/>
    <mergeCell ref="BD9:BD12"/>
    <mergeCell ref="BE9:BE12"/>
    <mergeCell ref="BF9:BF12"/>
    <mergeCell ref="BG9:BG12"/>
    <mergeCell ref="U13:U16"/>
    <mergeCell ref="V13:V16"/>
    <mergeCell ref="W13:W16"/>
    <mergeCell ref="X13:X16"/>
    <mergeCell ref="Y13:Y16"/>
    <mergeCell ref="Z13:Z16"/>
    <mergeCell ref="O13:O16"/>
    <mergeCell ref="P13:P16"/>
    <mergeCell ref="Q13:Q16"/>
    <mergeCell ref="R13:R16"/>
    <mergeCell ref="S13:S16"/>
    <mergeCell ref="T13:T16"/>
    <mergeCell ref="F13:F16"/>
    <mergeCell ref="G13:G16"/>
    <mergeCell ref="H13:H16"/>
    <mergeCell ref="I13:I16"/>
    <mergeCell ref="J13:J16"/>
    <mergeCell ref="K13:K16"/>
    <mergeCell ref="L13:L16"/>
    <mergeCell ref="M13:M16"/>
    <mergeCell ref="N13:N16"/>
    <mergeCell ref="AM13:AM16"/>
    <mergeCell ref="AN13:AN16"/>
    <mergeCell ref="AO13:AO16"/>
    <mergeCell ref="AP13:AP16"/>
    <mergeCell ref="AQ13:AQ16"/>
    <mergeCell ref="AR13:AR16"/>
    <mergeCell ref="AG13:AG16"/>
    <mergeCell ref="AH13:AH16"/>
    <mergeCell ref="AI13:AI16"/>
    <mergeCell ref="AJ13:AJ16"/>
    <mergeCell ref="AK13:AK16"/>
    <mergeCell ref="AL13:AL16"/>
    <mergeCell ref="AA13:AA16"/>
    <mergeCell ref="AB13:AB16"/>
    <mergeCell ref="AC13:AC16"/>
    <mergeCell ref="AD13:AD16"/>
    <mergeCell ref="AE13:AE16"/>
    <mergeCell ref="AF13:AF16"/>
    <mergeCell ref="BT13:BT16"/>
    <mergeCell ref="BU13:BU16"/>
    <mergeCell ref="B17:B38"/>
    <mergeCell ref="C17:C38"/>
    <mergeCell ref="F17:F19"/>
    <mergeCell ref="G17:G19"/>
    <mergeCell ref="H17:H19"/>
    <mergeCell ref="I17:I19"/>
    <mergeCell ref="BK13:BK16"/>
    <mergeCell ref="BL13:BL16"/>
    <mergeCell ref="BM13:BM16"/>
    <mergeCell ref="BN13:BN16"/>
    <mergeCell ref="BO13:BO16"/>
    <mergeCell ref="BS13:BS16"/>
    <mergeCell ref="BE13:BE16"/>
    <mergeCell ref="BF13:BF16"/>
    <mergeCell ref="BG13:BG16"/>
    <mergeCell ref="BH13:BH16"/>
    <mergeCell ref="BI13:BI16"/>
    <mergeCell ref="BJ13:BJ16"/>
    <mergeCell ref="AY13:AY16"/>
    <mergeCell ref="AZ13:AZ16"/>
    <mergeCell ref="BA13:BA16"/>
    <mergeCell ref="BB13:BB16"/>
    <mergeCell ref="BC13:BC16"/>
    <mergeCell ref="BD13:BD16"/>
    <mergeCell ref="AS13:AS16"/>
    <mergeCell ref="AT13:AT16"/>
    <mergeCell ref="AU13:AU16"/>
    <mergeCell ref="AV13:AV16"/>
    <mergeCell ref="AW13:AW16"/>
    <mergeCell ref="AX13:AX16"/>
    <mergeCell ref="V17:V19"/>
    <mergeCell ref="W17:W19"/>
    <mergeCell ref="X17:X19"/>
    <mergeCell ref="Y17:Y19"/>
    <mergeCell ref="Z17:Z19"/>
    <mergeCell ref="AA17:AA19"/>
    <mergeCell ref="P17:P19"/>
    <mergeCell ref="Q17:Q19"/>
    <mergeCell ref="R17:R19"/>
    <mergeCell ref="S17:S19"/>
    <mergeCell ref="T17:T19"/>
    <mergeCell ref="U17:U19"/>
    <mergeCell ref="J17:J19"/>
    <mergeCell ref="K17:K19"/>
    <mergeCell ref="L17:L19"/>
    <mergeCell ref="M17:M19"/>
    <mergeCell ref="N17:N19"/>
    <mergeCell ref="O17:O19"/>
    <mergeCell ref="AN17:AN19"/>
    <mergeCell ref="AO17:AO19"/>
    <mergeCell ref="AP17:AP19"/>
    <mergeCell ref="AQ17:AQ19"/>
    <mergeCell ref="AR17:AR19"/>
    <mergeCell ref="AS17:AS19"/>
    <mergeCell ref="AH17:AH19"/>
    <mergeCell ref="AI17:AI19"/>
    <mergeCell ref="AJ17:AJ19"/>
    <mergeCell ref="AK17:AK19"/>
    <mergeCell ref="AL17:AL19"/>
    <mergeCell ref="AM17:AM19"/>
    <mergeCell ref="AB17:AB19"/>
    <mergeCell ref="AC17:AC19"/>
    <mergeCell ref="AD17:AD19"/>
    <mergeCell ref="AE17:AE19"/>
    <mergeCell ref="AF17:AF19"/>
    <mergeCell ref="AG17:AG19"/>
    <mergeCell ref="BU17:BU19"/>
    <mergeCell ref="F20:F21"/>
    <mergeCell ref="G20:G21"/>
    <mergeCell ref="H20:H21"/>
    <mergeCell ref="I20:I21"/>
    <mergeCell ref="J20:J21"/>
    <mergeCell ref="BL17:BL19"/>
    <mergeCell ref="BM17:BM19"/>
    <mergeCell ref="BN17:BN19"/>
    <mergeCell ref="BO17:BO19"/>
    <mergeCell ref="BS17:BS19"/>
    <mergeCell ref="BT17:BT19"/>
    <mergeCell ref="BF17:BF19"/>
    <mergeCell ref="BG17:BG19"/>
    <mergeCell ref="BH17:BH19"/>
    <mergeCell ref="BI17:BI19"/>
    <mergeCell ref="BJ17:BJ19"/>
    <mergeCell ref="BK17:BK19"/>
    <mergeCell ref="AZ17:AZ19"/>
    <mergeCell ref="BA17:BA19"/>
    <mergeCell ref="BB17:BB19"/>
    <mergeCell ref="BC17:BC19"/>
    <mergeCell ref="BD17:BD19"/>
    <mergeCell ref="BE17:BE19"/>
    <mergeCell ref="AT17:AT19"/>
    <mergeCell ref="AU17:AU19"/>
    <mergeCell ref="AV17:AV19"/>
    <mergeCell ref="AW17:AW19"/>
    <mergeCell ref="AX17:AX19"/>
    <mergeCell ref="AY17:AY19"/>
    <mergeCell ref="W20:W21"/>
    <mergeCell ref="X20:X21"/>
    <mergeCell ref="Y20:Y21"/>
    <mergeCell ref="Z20:Z21"/>
    <mergeCell ref="AA20:AA21"/>
    <mergeCell ref="AB20:AB21"/>
    <mergeCell ref="Q20:Q21"/>
    <mergeCell ref="R20:R21"/>
    <mergeCell ref="S20:S21"/>
    <mergeCell ref="T20:T21"/>
    <mergeCell ref="U20:U21"/>
    <mergeCell ref="V20:V21"/>
    <mergeCell ref="K20:K21"/>
    <mergeCell ref="L20:L21"/>
    <mergeCell ref="M20:M21"/>
    <mergeCell ref="N20:N21"/>
    <mergeCell ref="O20:O21"/>
    <mergeCell ref="P20:P21"/>
    <mergeCell ref="AO20:AO21"/>
    <mergeCell ref="AP20:AP21"/>
    <mergeCell ref="AQ20:AQ21"/>
    <mergeCell ref="AR20:AR21"/>
    <mergeCell ref="AS20:AS21"/>
    <mergeCell ref="AT20:AT21"/>
    <mergeCell ref="AI20:AI21"/>
    <mergeCell ref="AJ20:AJ21"/>
    <mergeCell ref="AK20:AK21"/>
    <mergeCell ref="AL20:AL21"/>
    <mergeCell ref="AM20:AM21"/>
    <mergeCell ref="AN20:AN21"/>
    <mergeCell ref="AC20:AC21"/>
    <mergeCell ref="AD20:AD21"/>
    <mergeCell ref="AE20:AE21"/>
    <mergeCell ref="AF20:AF21"/>
    <mergeCell ref="AG20:AG21"/>
    <mergeCell ref="AH20:AH21"/>
    <mergeCell ref="F22:F23"/>
    <mergeCell ref="G22:G23"/>
    <mergeCell ref="H22:H23"/>
    <mergeCell ref="I22:I23"/>
    <mergeCell ref="J22:J23"/>
    <mergeCell ref="K22:K23"/>
    <mergeCell ref="L22:L23"/>
    <mergeCell ref="M22:M23"/>
    <mergeCell ref="BM20:BM21"/>
    <mergeCell ref="BN20:BN21"/>
    <mergeCell ref="BO20:BO21"/>
    <mergeCell ref="BS20:BS21"/>
    <mergeCell ref="BT20:BT21"/>
    <mergeCell ref="BU20:BU21"/>
    <mergeCell ref="BG20:BG21"/>
    <mergeCell ref="BH20:BH21"/>
    <mergeCell ref="BI20:BI21"/>
    <mergeCell ref="BJ20:BJ21"/>
    <mergeCell ref="BK20:BK21"/>
    <mergeCell ref="BL20:BL21"/>
    <mergeCell ref="BA20:BA21"/>
    <mergeCell ref="BB20:BB21"/>
    <mergeCell ref="BC20:BC21"/>
    <mergeCell ref="BD20:BD21"/>
    <mergeCell ref="BE20:BE21"/>
    <mergeCell ref="BF20:BF21"/>
    <mergeCell ref="AU20:AU21"/>
    <mergeCell ref="AV20:AV21"/>
    <mergeCell ref="AW20:AW21"/>
    <mergeCell ref="AX20:AX21"/>
    <mergeCell ref="AY20:AY21"/>
    <mergeCell ref="AZ20:AZ21"/>
    <mergeCell ref="Z22:Z23"/>
    <mergeCell ref="AA22:AA23"/>
    <mergeCell ref="AB22:AB23"/>
    <mergeCell ref="AC22:AC23"/>
    <mergeCell ref="AD22:AD23"/>
    <mergeCell ref="AE22:AE23"/>
    <mergeCell ref="T22:T23"/>
    <mergeCell ref="U22:U23"/>
    <mergeCell ref="V22:V23"/>
    <mergeCell ref="W22:W23"/>
    <mergeCell ref="X22:X23"/>
    <mergeCell ref="Y22:Y23"/>
    <mergeCell ref="N22:N23"/>
    <mergeCell ref="O22:O23"/>
    <mergeCell ref="P22:P23"/>
    <mergeCell ref="Q22:Q23"/>
    <mergeCell ref="R22:R23"/>
    <mergeCell ref="S22:S23"/>
    <mergeCell ref="AR22:AR23"/>
    <mergeCell ref="AS22:AS23"/>
    <mergeCell ref="AT22:AT23"/>
    <mergeCell ref="AU22:AU23"/>
    <mergeCell ref="AV22:AV23"/>
    <mergeCell ref="AW22:AW23"/>
    <mergeCell ref="AL22:AL23"/>
    <mergeCell ref="AM22:AM23"/>
    <mergeCell ref="AN22:AN23"/>
    <mergeCell ref="AO22:AO23"/>
    <mergeCell ref="AP22:AP23"/>
    <mergeCell ref="AQ22:AQ23"/>
    <mergeCell ref="AF22:AF23"/>
    <mergeCell ref="AG22:AG23"/>
    <mergeCell ref="AH22:AH23"/>
    <mergeCell ref="AI22:AI23"/>
    <mergeCell ref="AJ22:AJ23"/>
    <mergeCell ref="AK22:AK23"/>
    <mergeCell ref="K25:K26"/>
    <mergeCell ref="L25:L26"/>
    <mergeCell ref="M25:M26"/>
    <mergeCell ref="N25:N26"/>
    <mergeCell ref="O25:O26"/>
    <mergeCell ref="P25:P26"/>
    <mergeCell ref="BS22:BS23"/>
    <mergeCell ref="BT22:BT23"/>
    <mergeCell ref="BU22:BU23"/>
    <mergeCell ref="F25:F26"/>
    <mergeCell ref="G25:G26"/>
    <mergeCell ref="H25:H26"/>
    <mergeCell ref="I25:I26"/>
    <mergeCell ref="J25:J26"/>
    <mergeCell ref="BJ22:BJ23"/>
    <mergeCell ref="BK22:BK23"/>
    <mergeCell ref="BL22:BL23"/>
    <mergeCell ref="BM22:BM23"/>
    <mergeCell ref="BN22:BN23"/>
    <mergeCell ref="BO22:BO23"/>
    <mergeCell ref="BD22:BD23"/>
    <mergeCell ref="BE22:BE23"/>
    <mergeCell ref="BF22:BF23"/>
    <mergeCell ref="BG22:BG23"/>
    <mergeCell ref="BH22:BH23"/>
    <mergeCell ref="BI22:BI23"/>
    <mergeCell ref="AX22:AX23"/>
    <mergeCell ref="AY22:AY23"/>
    <mergeCell ref="AZ22:AZ23"/>
    <mergeCell ref="BA22:BA23"/>
    <mergeCell ref="BB22:BB23"/>
    <mergeCell ref="BC22:BC23"/>
    <mergeCell ref="AC25:AC26"/>
    <mergeCell ref="AD25:AD26"/>
    <mergeCell ref="AE25:AE26"/>
    <mergeCell ref="AF25:AF26"/>
    <mergeCell ref="AG25:AG26"/>
    <mergeCell ref="AH25:AH26"/>
    <mergeCell ref="W25:W26"/>
    <mergeCell ref="X25:X26"/>
    <mergeCell ref="Y25:Y26"/>
    <mergeCell ref="Z25:Z26"/>
    <mergeCell ref="AA25:AA26"/>
    <mergeCell ref="AB25:AB26"/>
    <mergeCell ref="Q25:Q26"/>
    <mergeCell ref="R25:R26"/>
    <mergeCell ref="S25:S26"/>
    <mergeCell ref="T25:T26"/>
    <mergeCell ref="U25:U26"/>
    <mergeCell ref="V25:V26"/>
    <mergeCell ref="AU25:AU26"/>
    <mergeCell ref="AV25:AV26"/>
    <mergeCell ref="AW25:AW26"/>
    <mergeCell ref="AX25:AX26"/>
    <mergeCell ref="AY25:AY26"/>
    <mergeCell ref="AZ25:AZ26"/>
    <mergeCell ref="AO25:AO26"/>
    <mergeCell ref="AP25:AP26"/>
    <mergeCell ref="AQ25:AQ26"/>
    <mergeCell ref="AR25:AR26"/>
    <mergeCell ref="AS25:AS26"/>
    <mergeCell ref="AT25:AT26"/>
    <mergeCell ref="AI25:AI26"/>
    <mergeCell ref="AJ25:AJ26"/>
    <mergeCell ref="AK25:AK26"/>
    <mergeCell ref="AL25:AL26"/>
    <mergeCell ref="AM25:AM26"/>
    <mergeCell ref="AN25:AN26"/>
    <mergeCell ref="BM25:BM26"/>
    <mergeCell ref="BN25:BN26"/>
    <mergeCell ref="BO25:BO26"/>
    <mergeCell ref="BS25:BS26"/>
    <mergeCell ref="BT25:BT26"/>
    <mergeCell ref="BU25:BU26"/>
    <mergeCell ref="BG25:BG26"/>
    <mergeCell ref="BH25:BH26"/>
    <mergeCell ref="BI25:BI26"/>
    <mergeCell ref="BJ25:BJ26"/>
    <mergeCell ref="BK25:BK26"/>
    <mergeCell ref="BL25:BL26"/>
    <mergeCell ref="BA25:BA26"/>
    <mergeCell ref="BB25:BB26"/>
    <mergeCell ref="BC25:BC26"/>
    <mergeCell ref="BD25:BD26"/>
    <mergeCell ref="BE25:BE26"/>
    <mergeCell ref="BF25:BF26"/>
    <mergeCell ref="BP25:BP26"/>
    <mergeCell ref="BQ25:BQ26"/>
    <mergeCell ref="BR25:BR26"/>
    <mergeCell ref="W28:W30"/>
    <mergeCell ref="X28:X30"/>
    <mergeCell ref="Y28:Y30"/>
    <mergeCell ref="N28:N30"/>
    <mergeCell ref="O28:O30"/>
    <mergeCell ref="P28:P30"/>
    <mergeCell ref="Q28:Q30"/>
    <mergeCell ref="R28:R30"/>
    <mergeCell ref="S28:S30"/>
    <mergeCell ref="F28:F30"/>
    <mergeCell ref="G28:G30"/>
    <mergeCell ref="H28:H30"/>
    <mergeCell ref="I28:I30"/>
    <mergeCell ref="J28:J30"/>
    <mergeCell ref="K28:K30"/>
    <mergeCell ref="L28:L30"/>
    <mergeCell ref="M28:M30"/>
    <mergeCell ref="BH28:BH30"/>
    <mergeCell ref="BI28:BI30"/>
    <mergeCell ref="AX28:AX30"/>
    <mergeCell ref="AY28:AY30"/>
    <mergeCell ref="AZ28:AZ30"/>
    <mergeCell ref="BA28:BA30"/>
    <mergeCell ref="BB28:BB30"/>
    <mergeCell ref="BC28:BC30"/>
    <mergeCell ref="AR28:AR30"/>
    <mergeCell ref="AS28:AS30"/>
    <mergeCell ref="AT28:AT30"/>
    <mergeCell ref="AU28:AU30"/>
    <mergeCell ref="AV28:AV30"/>
    <mergeCell ref="AW28:AW30"/>
    <mergeCell ref="AL28:AL30"/>
    <mergeCell ref="AM28:AM30"/>
    <mergeCell ref="AN28:AN30"/>
    <mergeCell ref="AO28:AO30"/>
    <mergeCell ref="AP28:AP30"/>
    <mergeCell ref="AQ28:AQ30"/>
    <mergeCell ref="Q31:Q33"/>
    <mergeCell ref="R31:R33"/>
    <mergeCell ref="S31:S33"/>
    <mergeCell ref="T31:T33"/>
    <mergeCell ref="F31:F33"/>
    <mergeCell ref="G31:G33"/>
    <mergeCell ref="H31:H33"/>
    <mergeCell ref="I31:I33"/>
    <mergeCell ref="J31:J33"/>
    <mergeCell ref="K31:K33"/>
    <mergeCell ref="L31:L33"/>
    <mergeCell ref="M31:M33"/>
    <mergeCell ref="N31:N33"/>
    <mergeCell ref="BD28:BD30"/>
    <mergeCell ref="BE28:BE30"/>
    <mergeCell ref="BF28:BF30"/>
    <mergeCell ref="BG28:BG30"/>
    <mergeCell ref="AF28:AF30"/>
    <mergeCell ref="AG28:AG30"/>
    <mergeCell ref="AH28:AH30"/>
    <mergeCell ref="AI28:AI30"/>
    <mergeCell ref="AJ28:AJ30"/>
    <mergeCell ref="AK28:AK30"/>
    <mergeCell ref="Z28:Z30"/>
    <mergeCell ref="AA28:AA30"/>
    <mergeCell ref="AB28:AB30"/>
    <mergeCell ref="AC28:AC30"/>
    <mergeCell ref="AD28:AD30"/>
    <mergeCell ref="AE28:AE30"/>
    <mergeCell ref="T28:T30"/>
    <mergeCell ref="U28:U30"/>
    <mergeCell ref="V28:V30"/>
    <mergeCell ref="BS28:BS30"/>
    <mergeCell ref="BT28:BT30"/>
    <mergeCell ref="BU28:BU30"/>
    <mergeCell ref="BJ28:BJ30"/>
    <mergeCell ref="BK28:BK30"/>
    <mergeCell ref="BL28:BL30"/>
    <mergeCell ref="BM28:BM30"/>
    <mergeCell ref="BN28:BN30"/>
    <mergeCell ref="BO28:BO30"/>
    <mergeCell ref="AW31:AW33"/>
    <mergeCell ref="AX31:AX33"/>
    <mergeCell ref="AM31:AM33"/>
    <mergeCell ref="AN31:AN33"/>
    <mergeCell ref="AO31:AO33"/>
    <mergeCell ref="AP31:AP33"/>
    <mergeCell ref="AQ31:AQ33"/>
    <mergeCell ref="AR31:AR33"/>
    <mergeCell ref="BT31:BT33"/>
    <mergeCell ref="BU31:BU33"/>
    <mergeCell ref="BK31:BK33"/>
    <mergeCell ref="BL31:BL33"/>
    <mergeCell ref="BM31:BM33"/>
    <mergeCell ref="BN31:BN33"/>
    <mergeCell ref="BO31:BO33"/>
    <mergeCell ref="BS31:BS33"/>
    <mergeCell ref="BE31:BE33"/>
    <mergeCell ref="BF31:BF33"/>
    <mergeCell ref="BG31:BG33"/>
    <mergeCell ref="BH31:BH33"/>
    <mergeCell ref="BI31:BI33"/>
    <mergeCell ref="BJ31:BJ33"/>
    <mergeCell ref="AY31:AY33"/>
    <mergeCell ref="AG31:AG33"/>
    <mergeCell ref="AH31:AH33"/>
    <mergeCell ref="AI31:AI33"/>
    <mergeCell ref="AJ31:AJ33"/>
    <mergeCell ref="AK31:AK33"/>
    <mergeCell ref="AL31:AL33"/>
    <mergeCell ref="AA31:AA33"/>
    <mergeCell ref="AB31:AB33"/>
    <mergeCell ref="AC31:AC33"/>
    <mergeCell ref="AD31:AD33"/>
    <mergeCell ref="AE31:AE33"/>
    <mergeCell ref="AF31:AF33"/>
    <mergeCell ref="F34:F36"/>
    <mergeCell ref="G34:G36"/>
    <mergeCell ref="H34:H36"/>
    <mergeCell ref="I34:I36"/>
    <mergeCell ref="J34:J36"/>
    <mergeCell ref="K34:K36"/>
    <mergeCell ref="L34:L36"/>
    <mergeCell ref="M34:M36"/>
    <mergeCell ref="N34:N36"/>
    <mergeCell ref="O34:O36"/>
    <mergeCell ref="P34:P36"/>
    <mergeCell ref="Q34:Q36"/>
    <mergeCell ref="U31:U33"/>
    <mergeCell ref="V31:V33"/>
    <mergeCell ref="W31:W33"/>
    <mergeCell ref="X31:X33"/>
    <mergeCell ref="Y31:Y33"/>
    <mergeCell ref="Z31:Z33"/>
    <mergeCell ref="O31:O33"/>
    <mergeCell ref="P31:P33"/>
    <mergeCell ref="AZ31:AZ33"/>
    <mergeCell ref="BA31:BA33"/>
    <mergeCell ref="BB31:BB33"/>
    <mergeCell ref="BC31:BC33"/>
    <mergeCell ref="BD31:BD33"/>
    <mergeCell ref="AS31:AS33"/>
    <mergeCell ref="AT31:AT33"/>
    <mergeCell ref="AU31:AU33"/>
    <mergeCell ref="AV31:AV33"/>
    <mergeCell ref="X34:X36"/>
    <mergeCell ref="Y34:Y36"/>
    <mergeCell ref="Z34:Z36"/>
    <mergeCell ref="AA34:AA36"/>
    <mergeCell ref="AB34:AB36"/>
    <mergeCell ref="AC34:AC36"/>
    <mergeCell ref="R34:R36"/>
    <mergeCell ref="S34:S36"/>
    <mergeCell ref="T34:T36"/>
    <mergeCell ref="U34:U36"/>
    <mergeCell ref="V34:V36"/>
    <mergeCell ref="W34:W36"/>
    <mergeCell ref="AP34:AP36"/>
    <mergeCell ref="AQ34:AQ36"/>
    <mergeCell ref="AR34:AR36"/>
    <mergeCell ref="AS34:AS36"/>
    <mergeCell ref="AT34:AT36"/>
    <mergeCell ref="AU34:AU36"/>
    <mergeCell ref="AJ34:AJ36"/>
    <mergeCell ref="AK34:AK36"/>
    <mergeCell ref="AL34:AL36"/>
    <mergeCell ref="AM34:AM36"/>
    <mergeCell ref="AN34:AN36"/>
    <mergeCell ref="AO34:AO36"/>
    <mergeCell ref="AD34:AD36"/>
    <mergeCell ref="AE34:AE36"/>
    <mergeCell ref="AF34:AF36"/>
    <mergeCell ref="AG34:AG36"/>
    <mergeCell ref="AH34:AH36"/>
    <mergeCell ref="AI34:AI36"/>
    <mergeCell ref="F37:F38"/>
    <mergeCell ref="G37:G38"/>
    <mergeCell ref="H37:H38"/>
    <mergeCell ref="I37:I38"/>
    <mergeCell ref="J37:J38"/>
    <mergeCell ref="K37:K38"/>
    <mergeCell ref="L37:L38"/>
    <mergeCell ref="BN34:BN36"/>
    <mergeCell ref="BO34:BO36"/>
    <mergeCell ref="BS34:BS36"/>
    <mergeCell ref="Y37:Y38"/>
    <mergeCell ref="Z37:Z38"/>
    <mergeCell ref="AA37:AA38"/>
    <mergeCell ref="AB37:AB38"/>
    <mergeCell ref="AC37:AC38"/>
    <mergeCell ref="AD37:AD38"/>
    <mergeCell ref="S37:S38"/>
    <mergeCell ref="T37:T38"/>
    <mergeCell ref="U37:U38"/>
    <mergeCell ref="V37:V38"/>
    <mergeCell ref="W37:W38"/>
    <mergeCell ref="X37:X38"/>
    <mergeCell ref="M37:M38"/>
    <mergeCell ref="N37:N38"/>
    <mergeCell ref="O37:O38"/>
    <mergeCell ref="BT34:BT36"/>
    <mergeCell ref="BU34:BU36"/>
    <mergeCell ref="BH34:BH36"/>
    <mergeCell ref="BI34:BI36"/>
    <mergeCell ref="BJ34:BJ36"/>
    <mergeCell ref="BK34:BK36"/>
    <mergeCell ref="BL34:BL36"/>
    <mergeCell ref="BM34:BM36"/>
    <mergeCell ref="BB34:BB36"/>
    <mergeCell ref="BC34:BC36"/>
    <mergeCell ref="BD34:BD36"/>
    <mergeCell ref="BE34:BE36"/>
    <mergeCell ref="BF34:BF36"/>
    <mergeCell ref="BG34:BG36"/>
    <mergeCell ref="AV34:AV36"/>
    <mergeCell ref="AW34:AW36"/>
    <mergeCell ref="AX34:AX36"/>
    <mergeCell ref="AY34:AY36"/>
    <mergeCell ref="AZ34:AZ36"/>
    <mergeCell ref="BA34:BA36"/>
    <mergeCell ref="P37:P38"/>
    <mergeCell ref="Q37:Q38"/>
    <mergeCell ref="R37:R38"/>
    <mergeCell ref="AQ37:AQ38"/>
    <mergeCell ref="AR37:AR38"/>
    <mergeCell ref="AS37:AS38"/>
    <mergeCell ref="AT37:AT38"/>
    <mergeCell ref="AU37:AU38"/>
    <mergeCell ref="AV37:AV38"/>
    <mergeCell ref="AK37:AK38"/>
    <mergeCell ref="AL37:AL38"/>
    <mergeCell ref="AM37:AM38"/>
    <mergeCell ref="AN37:AN38"/>
    <mergeCell ref="AO37:AO38"/>
    <mergeCell ref="AP37:AP38"/>
    <mergeCell ref="AE37:AE38"/>
    <mergeCell ref="AF37:AF38"/>
    <mergeCell ref="AG37:AG38"/>
    <mergeCell ref="AH37:AH38"/>
    <mergeCell ref="AI37:AI38"/>
    <mergeCell ref="AJ37:AJ38"/>
    <mergeCell ref="B40:B45"/>
    <mergeCell ref="C40:C45"/>
    <mergeCell ref="F41:F43"/>
    <mergeCell ref="G41:G43"/>
    <mergeCell ref="H41:H43"/>
    <mergeCell ref="I41:I43"/>
    <mergeCell ref="BO37:BO38"/>
    <mergeCell ref="BS37:BS38"/>
    <mergeCell ref="BT37:BT38"/>
    <mergeCell ref="BU37:BU38"/>
    <mergeCell ref="BW17:BW38"/>
    <mergeCell ref="BV17:BV19"/>
    <mergeCell ref="BV20:BV21"/>
    <mergeCell ref="BV22:BV23"/>
    <mergeCell ref="BI37:BI38"/>
    <mergeCell ref="BJ37:BJ38"/>
    <mergeCell ref="BK37:BK38"/>
    <mergeCell ref="BL37:BL38"/>
    <mergeCell ref="BM37:BM38"/>
    <mergeCell ref="BN37:BN38"/>
    <mergeCell ref="BC37:BC38"/>
    <mergeCell ref="BD37:BD38"/>
    <mergeCell ref="BE37:BE38"/>
    <mergeCell ref="BF37:BF38"/>
    <mergeCell ref="BG37:BG38"/>
    <mergeCell ref="BH37:BH38"/>
    <mergeCell ref="AW37:AW38"/>
    <mergeCell ref="AX37:AX38"/>
    <mergeCell ref="AY37:AY38"/>
    <mergeCell ref="AZ37:AZ38"/>
    <mergeCell ref="BA37:BA38"/>
    <mergeCell ref="BB37:BB38"/>
    <mergeCell ref="V41:V43"/>
    <mergeCell ref="W41:W43"/>
    <mergeCell ref="X41:X43"/>
    <mergeCell ref="Y41:Y43"/>
    <mergeCell ref="Z41:Z43"/>
    <mergeCell ref="AA41:AA43"/>
    <mergeCell ref="P41:P43"/>
    <mergeCell ref="Q41:Q43"/>
    <mergeCell ref="R41:R43"/>
    <mergeCell ref="S41:S43"/>
    <mergeCell ref="T41:T43"/>
    <mergeCell ref="U41:U43"/>
    <mergeCell ref="J41:J43"/>
    <mergeCell ref="K41:K43"/>
    <mergeCell ref="L41:L43"/>
    <mergeCell ref="M41:M43"/>
    <mergeCell ref="N41:N43"/>
    <mergeCell ref="O41:O43"/>
    <mergeCell ref="AN41:AN43"/>
    <mergeCell ref="AO41:AO43"/>
    <mergeCell ref="AP41:AP43"/>
    <mergeCell ref="AQ41:AQ43"/>
    <mergeCell ref="AR41:AR43"/>
    <mergeCell ref="AS41:AS43"/>
    <mergeCell ref="AH41:AH43"/>
    <mergeCell ref="AI41:AI43"/>
    <mergeCell ref="AJ41:AJ43"/>
    <mergeCell ref="AK41:AK43"/>
    <mergeCell ref="AL41:AL43"/>
    <mergeCell ref="AM41:AM43"/>
    <mergeCell ref="AB41:AB43"/>
    <mergeCell ref="AC41:AC43"/>
    <mergeCell ref="AD41:AD43"/>
    <mergeCell ref="AE41:AE43"/>
    <mergeCell ref="AF41:AF43"/>
    <mergeCell ref="AG41:AG43"/>
    <mergeCell ref="BU41:BU43"/>
    <mergeCell ref="F44:F45"/>
    <mergeCell ref="G44:G45"/>
    <mergeCell ref="H44:H45"/>
    <mergeCell ref="I44:I45"/>
    <mergeCell ref="J44:J45"/>
    <mergeCell ref="K44:K45"/>
    <mergeCell ref="L44:L45"/>
    <mergeCell ref="BL41:BL43"/>
    <mergeCell ref="BM41:BM43"/>
    <mergeCell ref="BN41:BN43"/>
    <mergeCell ref="BO41:BO43"/>
    <mergeCell ref="BS41:BS43"/>
    <mergeCell ref="BT41:BT43"/>
    <mergeCell ref="BF41:BF43"/>
    <mergeCell ref="BG41:BG43"/>
    <mergeCell ref="BH41:BH43"/>
    <mergeCell ref="BI41:BI43"/>
    <mergeCell ref="BJ41:BJ43"/>
    <mergeCell ref="BK41:BK43"/>
    <mergeCell ref="AZ41:AZ43"/>
    <mergeCell ref="BA41:BA43"/>
    <mergeCell ref="BB41:BB43"/>
    <mergeCell ref="BC41:BC43"/>
    <mergeCell ref="BD41:BD43"/>
    <mergeCell ref="BE41:BE43"/>
    <mergeCell ref="AT41:AT43"/>
    <mergeCell ref="AU41:AU43"/>
    <mergeCell ref="AV41:AV43"/>
    <mergeCell ref="AW41:AW43"/>
    <mergeCell ref="AX41:AX43"/>
    <mergeCell ref="AY41:AY43"/>
    <mergeCell ref="Y44:Y45"/>
    <mergeCell ref="Z44:Z45"/>
    <mergeCell ref="AA44:AA45"/>
    <mergeCell ref="AB44:AB45"/>
    <mergeCell ref="AC44:AC45"/>
    <mergeCell ref="AD44:AD45"/>
    <mergeCell ref="S44:S45"/>
    <mergeCell ref="T44:T45"/>
    <mergeCell ref="U44:U45"/>
    <mergeCell ref="V44:V45"/>
    <mergeCell ref="W44:W45"/>
    <mergeCell ref="X44:X45"/>
    <mergeCell ref="M44:M45"/>
    <mergeCell ref="N44:N45"/>
    <mergeCell ref="O44:O45"/>
    <mergeCell ref="P44:P45"/>
    <mergeCell ref="Q44:Q45"/>
    <mergeCell ref="R44:R45"/>
    <mergeCell ref="AQ44:AQ45"/>
    <mergeCell ref="AR44:AR45"/>
    <mergeCell ref="AS44:AS45"/>
    <mergeCell ref="AT44:AT45"/>
    <mergeCell ref="AU44:AU45"/>
    <mergeCell ref="AV44:AV45"/>
    <mergeCell ref="AK44:AK45"/>
    <mergeCell ref="AL44:AL45"/>
    <mergeCell ref="AM44:AM45"/>
    <mergeCell ref="AN44:AN45"/>
    <mergeCell ref="AO44:AO45"/>
    <mergeCell ref="AP44:AP45"/>
    <mergeCell ref="AE44:AE45"/>
    <mergeCell ref="AF44:AF45"/>
    <mergeCell ref="AG44:AG45"/>
    <mergeCell ref="AH44:AH45"/>
    <mergeCell ref="AI44:AI45"/>
    <mergeCell ref="AJ44:AJ45"/>
    <mergeCell ref="B46:B59"/>
    <mergeCell ref="C46:C59"/>
    <mergeCell ref="F46:F48"/>
    <mergeCell ref="G46:G48"/>
    <mergeCell ref="H46:H48"/>
    <mergeCell ref="I46:I48"/>
    <mergeCell ref="E49:E50"/>
    <mergeCell ref="E51:E52"/>
    <mergeCell ref="E53:E56"/>
    <mergeCell ref="E57:E58"/>
    <mergeCell ref="BO44:BO45"/>
    <mergeCell ref="BS44:BS45"/>
    <mergeCell ref="BT44:BT45"/>
    <mergeCell ref="BU44:BU45"/>
    <mergeCell ref="BI44:BI45"/>
    <mergeCell ref="BJ44:BJ45"/>
    <mergeCell ref="BK44:BK45"/>
    <mergeCell ref="BL44:BL45"/>
    <mergeCell ref="BM44:BM45"/>
    <mergeCell ref="BN44:BN45"/>
    <mergeCell ref="BC44:BC45"/>
    <mergeCell ref="BD44:BD45"/>
    <mergeCell ref="BE44:BE45"/>
    <mergeCell ref="BF44:BF45"/>
    <mergeCell ref="BG44:BG45"/>
    <mergeCell ref="BH44:BH45"/>
    <mergeCell ref="AW44:AW45"/>
    <mergeCell ref="AX44:AX45"/>
    <mergeCell ref="AY44:AY45"/>
    <mergeCell ref="AZ44:AZ45"/>
    <mergeCell ref="BA44:BA45"/>
    <mergeCell ref="BB44:BB45"/>
    <mergeCell ref="V46:V48"/>
    <mergeCell ref="W46:W48"/>
    <mergeCell ref="X46:X48"/>
    <mergeCell ref="Y46:Y48"/>
    <mergeCell ref="Z46:Z48"/>
    <mergeCell ref="AA46:AA48"/>
    <mergeCell ref="P46:P48"/>
    <mergeCell ref="Q46:Q48"/>
    <mergeCell ref="R46:R48"/>
    <mergeCell ref="S46:S48"/>
    <mergeCell ref="T46:T48"/>
    <mergeCell ref="U46:U48"/>
    <mergeCell ref="J46:J48"/>
    <mergeCell ref="K46:K48"/>
    <mergeCell ref="L46:L48"/>
    <mergeCell ref="M46:M48"/>
    <mergeCell ref="N46:N48"/>
    <mergeCell ref="O46:O48"/>
    <mergeCell ref="AN46:AN48"/>
    <mergeCell ref="AO46:AO48"/>
    <mergeCell ref="AP46:AP48"/>
    <mergeCell ref="AQ46:AQ48"/>
    <mergeCell ref="AR46:AR48"/>
    <mergeCell ref="AS46:AS48"/>
    <mergeCell ref="AH46:AH48"/>
    <mergeCell ref="AI46:AI48"/>
    <mergeCell ref="AJ46:AJ48"/>
    <mergeCell ref="AK46:AK48"/>
    <mergeCell ref="AL46:AL48"/>
    <mergeCell ref="AM46:AM48"/>
    <mergeCell ref="AB46:AB48"/>
    <mergeCell ref="AC46:AC48"/>
    <mergeCell ref="AD46:AD48"/>
    <mergeCell ref="AE46:AE48"/>
    <mergeCell ref="AF46:AF48"/>
    <mergeCell ref="AG46:AG48"/>
    <mergeCell ref="F49:F50"/>
    <mergeCell ref="G49:G50"/>
    <mergeCell ref="H49:H50"/>
    <mergeCell ref="I49:I50"/>
    <mergeCell ref="J49:J50"/>
    <mergeCell ref="BL46:BL48"/>
    <mergeCell ref="BM46:BM48"/>
    <mergeCell ref="BN46:BN48"/>
    <mergeCell ref="BO46:BO48"/>
    <mergeCell ref="BS46:BS48"/>
    <mergeCell ref="BT46:BT48"/>
    <mergeCell ref="BF46:BF48"/>
    <mergeCell ref="BG46:BG48"/>
    <mergeCell ref="BH46:BH48"/>
    <mergeCell ref="BI46:BI48"/>
    <mergeCell ref="BJ46:BJ48"/>
    <mergeCell ref="BK46:BK48"/>
    <mergeCell ref="AZ46:AZ48"/>
    <mergeCell ref="BA46:BA48"/>
    <mergeCell ref="BB46:BB48"/>
    <mergeCell ref="BC46:BC48"/>
    <mergeCell ref="BD46:BD48"/>
    <mergeCell ref="BE46:BE48"/>
    <mergeCell ref="AT46:AT48"/>
    <mergeCell ref="AU46:AU48"/>
    <mergeCell ref="AV46:AV48"/>
    <mergeCell ref="AW46:AW48"/>
    <mergeCell ref="AX46:AX48"/>
    <mergeCell ref="AY46:AY48"/>
    <mergeCell ref="W49:W50"/>
    <mergeCell ref="X49:X50"/>
    <mergeCell ref="Y49:Y50"/>
    <mergeCell ref="Z49:Z50"/>
    <mergeCell ref="AA49:AA50"/>
    <mergeCell ref="AB49:AB50"/>
    <mergeCell ref="Q49:Q50"/>
    <mergeCell ref="R49:R50"/>
    <mergeCell ref="S49:S50"/>
    <mergeCell ref="T49:T50"/>
    <mergeCell ref="U49:U50"/>
    <mergeCell ref="V49:V50"/>
    <mergeCell ref="K49:K50"/>
    <mergeCell ref="L49:L50"/>
    <mergeCell ref="M49:M50"/>
    <mergeCell ref="N49:N50"/>
    <mergeCell ref="O49:O50"/>
    <mergeCell ref="P49:P50"/>
    <mergeCell ref="AO49:AO50"/>
    <mergeCell ref="AP49:AP50"/>
    <mergeCell ref="AQ49:AQ50"/>
    <mergeCell ref="AR49:AR50"/>
    <mergeCell ref="AS49:AS50"/>
    <mergeCell ref="AT49:AT50"/>
    <mergeCell ref="AI49:AI50"/>
    <mergeCell ref="AJ49:AJ50"/>
    <mergeCell ref="AK49:AK50"/>
    <mergeCell ref="AL49:AL50"/>
    <mergeCell ref="AM49:AM50"/>
    <mergeCell ref="AN49:AN50"/>
    <mergeCell ref="AC49:AC50"/>
    <mergeCell ref="AD49:AD50"/>
    <mergeCell ref="AE49:AE50"/>
    <mergeCell ref="AF49:AF50"/>
    <mergeCell ref="AG49:AG50"/>
    <mergeCell ref="AH49:AH50"/>
    <mergeCell ref="F51:F52"/>
    <mergeCell ref="G51:G52"/>
    <mergeCell ref="H51:H52"/>
    <mergeCell ref="I51:I52"/>
    <mergeCell ref="J51:J52"/>
    <mergeCell ref="K51:K52"/>
    <mergeCell ref="L51:L52"/>
    <mergeCell ref="M51:M52"/>
    <mergeCell ref="N51:N52"/>
    <mergeCell ref="O51:O52"/>
    <mergeCell ref="P51:P52"/>
    <mergeCell ref="Q51:Q52"/>
    <mergeCell ref="R51:R52"/>
    <mergeCell ref="S51:S52"/>
    <mergeCell ref="AH51:AH52"/>
    <mergeCell ref="AI51:AI52"/>
    <mergeCell ref="BM49:BM50"/>
    <mergeCell ref="BN49:BN50"/>
    <mergeCell ref="BO49:BO50"/>
    <mergeCell ref="BS49:BS50"/>
    <mergeCell ref="BT49:BT50"/>
    <mergeCell ref="BU49:BU50"/>
    <mergeCell ref="BG49:BG50"/>
    <mergeCell ref="BH49:BH50"/>
    <mergeCell ref="BI49:BI50"/>
    <mergeCell ref="BJ49:BJ50"/>
    <mergeCell ref="BK49:BK50"/>
    <mergeCell ref="BL49:BL50"/>
    <mergeCell ref="BA49:BA50"/>
    <mergeCell ref="BB49:BB50"/>
    <mergeCell ref="BC49:BC50"/>
    <mergeCell ref="BD49:BD50"/>
    <mergeCell ref="BE49:BE50"/>
    <mergeCell ref="BF49:BF50"/>
    <mergeCell ref="AU49:AU50"/>
    <mergeCell ref="AV49:AV50"/>
    <mergeCell ref="AW49:AW50"/>
    <mergeCell ref="AX49:AX50"/>
    <mergeCell ref="AY49:AY50"/>
    <mergeCell ref="AZ49:AZ50"/>
    <mergeCell ref="Z51:Z52"/>
    <mergeCell ref="AA51:AA52"/>
    <mergeCell ref="AB51:AB52"/>
    <mergeCell ref="AC51:AC52"/>
    <mergeCell ref="AD51:AD52"/>
    <mergeCell ref="AE51:AE52"/>
    <mergeCell ref="T51:T52"/>
    <mergeCell ref="U51:U52"/>
    <mergeCell ref="V51:V52"/>
    <mergeCell ref="W51:W52"/>
    <mergeCell ref="X51:X52"/>
    <mergeCell ref="Y51:Y52"/>
    <mergeCell ref="AR51:AR52"/>
    <mergeCell ref="AS51:AS52"/>
    <mergeCell ref="AT51:AT52"/>
    <mergeCell ref="AU51:AU52"/>
    <mergeCell ref="AV51:AV52"/>
    <mergeCell ref="AW51:AW52"/>
    <mergeCell ref="AL51:AL52"/>
    <mergeCell ref="AM51:AM52"/>
    <mergeCell ref="AN51:AN52"/>
    <mergeCell ref="AO51:AO52"/>
    <mergeCell ref="AP51:AP52"/>
    <mergeCell ref="AQ51:AQ52"/>
    <mergeCell ref="AF51:AF52"/>
    <mergeCell ref="AG51:AG52"/>
    <mergeCell ref="AJ51:AJ52"/>
    <mergeCell ref="AK51:AK52"/>
    <mergeCell ref="K53:K56"/>
    <mergeCell ref="L53:L56"/>
    <mergeCell ref="M53:M56"/>
    <mergeCell ref="N53:N56"/>
    <mergeCell ref="O53:O56"/>
    <mergeCell ref="P53:P56"/>
    <mergeCell ref="BS51:BS52"/>
    <mergeCell ref="BT51:BT52"/>
    <mergeCell ref="BU51:BU52"/>
    <mergeCell ref="F53:F56"/>
    <mergeCell ref="G53:G56"/>
    <mergeCell ref="H53:H56"/>
    <mergeCell ref="I53:I56"/>
    <mergeCell ref="J53:J56"/>
    <mergeCell ref="BJ51:BJ52"/>
    <mergeCell ref="BK51:BK52"/>
    <mergeCell ref="BL51:BL52"/>
    <mergeCell ref="BM51:BM52"/>
    <mergeCell ref="BN51:BN52"/>
    <mergeCell ref="BO51:BO52"/>
    <mergeCell ref="BD51:BD52"/>
    <mergeCell ref="BE51:BE52"/>
    <mergeCell ref="BF51:BF52"/>
    <mergeCell ref="BG51:BG52"/>
    <mergeCell ref="BH51:BH52"/>
    <mergeCell ref="BI51:BI52"/>
    <mergeCell ref="AX51:AX52"/>
    <mergeCell ref="AY51:AY52"/>
    <mergeCell ref="AZ51:AZ52"/>
    <mergeCell ref="BA51:BA52"/>
    <mergeCell ref="BB51:BB52"/>
    <mergeCell ref="BC51:BC52"/>
    <mergeCell ref="AC53:AC56"/>
    <mergeCell ref="AD53:AD56"/>
    <mergeCell ref="AE53:AE56"/>
    <mergeCell ref="AF53:AF56"/>
    <mergeCell ref="AG53:AG56"/>
    <mergeCell ref="AH53:AH56"/>
    <mergeCell ref="W53:W56"/>
    <mergeCell ref="X53:X56"/>
    <mergeCell ref="Y53:Y56"/>
    <mergeCell ref="Z53:Z56"/>
    <mergeCell ref="AA53:AA56"/>
    <mergeCell ref="AB53:AB56"/>
    <mergeCell ref="Q53:Q56"/>
    <mergeCell ref="R53:R56"/>
    <mergeCell ref="S53:S56"/>
    <mergeCell ref="T53:T56"/>
    <mergeCell ref="U53:U56"/>
    <mergeCell ref="V53:V56"/>
    <mergeCell ref="AU53:AU56"/>
    <mergeCell ref="AV53:AV56"/>
    <mergeCell ref="AW53:AW56"/>
    <mergeCell ref="AX53:AX56"/>
    <mergeCell ref="AY53:AY56"/>
    <mergeCell ref="AZ53:AZ56"/>
    <mergeCell ref="AO53:AO56"/>
    <mergeCell ref="AP53:AP56"/>
    <mergeCell ref="AQ53:AQ56"/>
    <mergeCell ref="AR53:AR56"/>
    <mergeCell ref="AS53:AS56"/>
    <mergeCell ref="AT53:AT56"/>
    <mergeCell ref="AI53:AI56"/>
    <mergeCell ref="AJ53:AJ56"/>
    <mergeCell ref="AK53:AK56"/>
    <mergeCell ref="AL53:AL56"/>
    <mergeCell ref="AM53:AM56"/>
    <mergeCell ref="AN53:AN56"/>
    <mergeCell ref="BM53:BM56"/>
    <mergeCell ref="BN53:BN56"/>
    <mergeCell ref="BO53:BO56"/>
    <mergeCell ref="BS53:BS56"/>
    <mergeCell ref="BT53:BT56"/>
    <mergeCell ref="BU53:BU56"/>
    <mergeCell ref="BG53:BG56"/>
    <mergeCell ref="BH53:BH56"/>
    <mergeCell ref="BI53:BI56"/>
    <mergeCell ref="BJ53:BJ56"/>
    <mergeCell ref="BK53:BK56"/>
    <mergeCell ref="BL53:BL56"/>
    <mergeCell ref="BA53:BA56"/>
    <mergeCell ref="BB53:BB56"/>
    <mergeCell ref="BC53:BC56"/>
    <mergeCell ref="BD53:BD56"/>
    <mergeCell ref="BE53:BE56"/>
    <mergeCell ref="BF53:BF56"/>
    <mergeCell ref="T57:T58"/>
    <mergeCell ref="U57:U58"/>
    <mergeCell ref="V57:V58"/>
    <mergeCell ref="W57:W58"/>
    <mergeCell ref="X57:X58"/>
    <mergeCell ref="Y57:Y58"/>
    <mergeCell ref="N57:N58"/>
    <mergeCell ref="O57:O58"/>
    <mergeCell ref="P57:P58"/>
    <mergeCell ref="Q57:Q58"/>
    <mergeCell ref="R57:R58"/>
    <mergeCell ref="S57:S58"/>
    <mergeCell ref="F57:F58"/>
    <mergeCell ref="G57:G58"/>
    <mergeCell ref="H57:H58"/>
    <mergeCell ref="I57:I58"/>
    <mergeCell ref="J57:J58"/>
    <mergeCell ref="K57:K58"/>
    <mergeCell ref="L57:L58"/>
    <mergeCell ref="M57:M58"/>
    <mergeCell ref="AL57:AL58"/>
    <mergeCell ref="AM57:AM58"/>
    <mergeCell ref="AN57:AN58"/>
    <mergeCell ref="AO57:AO58"/>
    <mergeCell ref="AP57:AP58"/>
    <mergeCell ref="AQ57:AQ58"/>
    <mergeCell ref="AF57:AF58"/>
    <mergeCell ref="AG57:AG58"/>
    <mergeCell ref="AH57:AH58"/>
    <mergeCell ref="AI57:AI58"/>
    <mergeCell ref="AJ57:AJ58"/>
    <mergeCell ref="AK57:AK58"/>
    <mergeCell ref="Z57:Z58"/>
    <mergeCell ref="AA57:AA58"/>
    <mergeCell ref="AB57:AB58"/>
    <mergeCell ref="AC57:AC58"/>
    <mergeCell ref="AD57:AD58"/>
    <mergeCell ref="AE57:AE58"/>
    <mergeCell ref="B60:B65"/>
    <mergeCell ref="C60:C65"/>
    <mergeCell ref="F61:F63"/>
    <mergeCell ref="G61:G63"/>
    <mergeCell ref="H61:H63"/>
    <mergeCell ref="BJ57:BJ58"/>
    <mergeCell ref="BK57:BK58"/>
    <mergeCell ref="BL57:BL58"/>
    <mergeCell ref="BM57:BM58"/>
    <mergeCell ref="BN57:BN58"/>
    <mergeCell ref="BO57:BO58"/>
    <mergeCell ref="BD57:BD58"/>
    <mergeCell ref="BE57:BE58"/>
    <mergeCell ref="BF57:BF58"/>
    <mergeCell ref="BG57:BG58"/>
    <mergeCell ref="BH57:BH58"/>
    <mergeCell ref="BI57:BI58"/>
    <mergeCell ref="AX57:AX58"/>
    <mergeCell ref="AY57:AY58"/>
    <mergeCell ref="AZ57:AZ58"/>
    <mergeCell ref="BA57:BA58"/>
    <mergeCell ref="BB57:BB58"/>
    <mergeCell ref="BC57:BC58"/>
    <mergeCell ref="AR57:AR58"/>
    <mergeCell ref="AS57:AS58"/>
    <mergeCell ref="AT57:AT58"/>
    <mergeCell ref="AU57:AU58"/>
    <mergeCell ref="AV57:AV58"/>
    <mergeCell ref="AW57:AW58"/>
    <mergeCell ref="U61:U63"/>
    <mergeCell ref="V61:V63"/>
    <mergeCell ref="W61:W63"/>
    <mergeCell ref="X61:X63"/>
    <mergeCell ref="Y61:Y63"/>
    <mergeCell ref="Z61:Z63"/>
    <mergeCell ref="O61:O63"/>
    <mergeCell ref="P61:P63"/>
    <mergeCell ref="Q61:Q63"/>
    <mergeCell ref="R61:R63"/>
    <mergeCell ref="S61:S63"/>
    <mergeCell ref="T61:T63"/>
    <mergeCell ref="I61:I63"/>
    <mergeCell ref="J61:J63"/>
    <mergeCell ref="K61:K63"/>
    <mergeCell ref="L61:L63"/>
    <mergeCell ref="M61:M63"/>
    <mergeCell ref="N61:N63"/>
    <mergeCell ref="AM61:AM63"/>
    <mergeCell ref="AN61:AN63"/>
    <mergeCell ref="AO61:AO63"/>
    <mergeCell ref="AP61:AP63"/>
    <mergeCell ref="AQ61:AQ63"/>
    <mergeCell ref="AR61:AR63"/>
    <mergeCell ref="AG61:AG63"/>
    <mergeCell ref="AH61:AH63"/>
    <mergeCell ref="AI61:AI63"/>
    <mergeCell ref="AJ61:AJ63"/>
    <mergeCell ref="AK61:AK63"/>
    <mergeCell ref="AL61:AL63"/>
    <mergeCell ref="AA61:AA63"/>
    <mergeCell ref="AB61:AB63"/>
    <mergeCell ref="AC61:AC63"/>
    <mergeCell ref="AD61:AD63"/>
    <mergeCell ref="AE61:AE63"/>
    <mergeCell ref="AF61:AF63"/>
    <mergeCell ref="BT61:BT63"/>
    <mergeCell ref="F64:F65"/>
    <mergeCell ref="G64:G65"/>
    <mergeCell ref="H64:H65"/>
    <mergeCell ref="I64:I65"/>
    <mergeCell ref="J64:J65"/>
    <mergeCell ref="K64:K65"/>
    <mergeCell ref="BK61:BK63"/>
    <mergeCell ref="BL61:BL63"/>
    <mergeCell ref="BM61:BM63"/>
    <mergeCell ref="BN61:BN63"/>
    <mergeCell ref="BO61:BO63"/>
    <mergeCell ref="BS61:BS63"/>
    <mergeCell ref="BE61:BE63"/>
    <mergeCell ref="BF61:BF63"/>
    <mergeCell ref="BG61:BG63"/>
    <mergeCell ref="BH61:BH63"/>
    <mergeCell ref="BI61:BI63"/>
    <mergeCell ref="BJ61:BJ63"/>
    <mergeCell ref="AY61:AY63"/>
    <mergeCell ref="AZ61:AZ63"/>
    <mergeCell ref="BA61:BA63"/>
    <mergeCell ref="BB61:BB63"/>
    <mergeCell ref="BC61:BC63"/>
    <mergeCell ref="BD61:BD63"/>
    <mergeCell ref="AS61:AS63"/>
    <mergeCell ref="AT61:AT63"/>
    <mergeCell ref="AU61:AU63"/>
    <mergeCell ref="AV61:AV63"/>
    <mergeCell ref="AW61:AW63"/>
    <mergeCell ref="AX61:AX63"/>
    <mergeCell ref="X64:X65"/>
    <mergeCell ref="Y64:Y65"/>
    <mergeCell ref="Z64:Z65"/>
    <mergeCell ref="AA64:AA65"/>
    <mergeCell ref="AB64:AB65"/>
    <mergeCell ref="AC64:AC65"/>
    <mergeCell ref="R64:R65"/>
    <mergeCell ref="S64:S65"/>
    <mergeCell ref="T64:T65"/>
    <mergeCell ref="U64:U65"/>
    <mergeCell ref="V64:V65"/>
    <mergeCell ref="W64:W65"/>
    <mergeCell ref="L64:L65"/>
    <mergeCell ref="M64:M65"/>
    <mergeCell ref="N64:N65"/>
    <mergeCell ref="O64:O65"/>
    <mergeCell ref="P64:P65"/>
    <mergeCell ref="Q64:Q65"/>
    <mergeCell ref="AY64:AY65"/>
    <mergeCell ref="AZ64:AZ65"/>
    <mergeCell ref="BA64:BA65"/>
    <mergeCell ref="AP64:AP65"/>
    <mergeCell ref="AQ64:AQ65"/>
    <mergeCell ref="AR64:AR65"/>
    <mergeCell ref="AS64:AS65"/>
    <mergeCell ref="AT64:AT65"/>
    <mergeCell ref="AU64:AU65"/>
    <mergeCell ref="AJ64:AJ65"/>
    <mergeCell ref="AK64:AK65"/>
    <mergeCell ref="AL64:AL65"/>
    <mergeCell ref="AM64:AM65"/>
    <mergeCell ref="AN64:AN65"/>
    <mergeCell ref="AO64:AO65"/>
    <mergeCell ref="AD64:AD65"/>
    <mergeCell ref="AE64:AE65"/>
    <mergeCell ref="AF64:AF65"/>
    <mergeCell ref="AG64:AG65"/>
    <mergeCell ref="AH64:AH65"/>
    <mergeCell ref="AI64:AI65"/>
    <mergeCell ref="B66:B68"/>
    <mergeCell ref="C66:C68"/>
    <mergeCell ref="F66:F68"/>
    <mergeCell ref="G66:G68"/>
    <mergeCell ref="H66:H68"/>
    <mergeCell ref="I66:I68"/>
    <mergeCell ref="J66:J68"/>
    <mergeCell ref="BN64:BN65"/>
    <mergeCell ref="BO64:BO65"/>
    <mergeCell ref="BS64:BS65"/>
    <mergeCell ref="BT64:BT65"/>
    <mergeCell ref="BU64:BU65"/>
    <mergeCell ref="BW60:BW65"/>
    <mergeCell ref="BV61:BV63"/>
    <mergeCell ref="BV64:BV65"/>
    <mergeCell ref="BH64:BH65"/>
    <mergeCell ref="BI64:BI65"/>
    <mergeCell ref="BJ64:BJ65"/>
    <mergeCell ref="BK64:BK65"/>
    <mergeCell ref="BL64:BL65"/>
    <mergeCell ref="BM64:BM65"/>
    <mergeCell ref="BB64:BB65"/>
    <mergeCell ref="BC64:BC65"/>
    <mergeCell ref="BD64:BD65"/>
    <mergeCell ref="BE64:BE65"/>
    <mergeCell ref="BF64:BF65"/>
    <mergeCell ref="BG64:BG65"/>
    <mergeCell ref="AV64:AV65"/>
    <mergeCell ref="AW64:AW65"/>
    <mergeCell ref="AX64:AX65"/>
    <mergeCell ref="W66:W68"/>
    <mergeCell ref="X66:X68"/>
    <mergeCell ref="Y66:Y68"/>
    <mergeCell ref="Z66:Z68"/>
    <mergeCell ref="AA66:AA68"/>
    <mergeCell ref="AB66:AB68"/>
    <mergeCell ref="Q66:Q68"/>
    <mergeCell ref="R66:R68"/>
    <mergeCell ref="S66:S68"/>
    <mergeCell ref="T66:T68"/>
    <mergeCell ref="U66:U68"/>
    <mergeCell ref="V66:V68"/>
    <mergeCell ref="K66:K68"/>
    <mergeCell ref="L66:L68"/>
    <mergeCell ref="M66:M68"/>
    <mergeCell ref="N66:N68"/>
    <mergeCell ref="O66:O68"/>
    <mergeCell ref="P66:P68"/>
    <mergeCell ref="AO66:AO68"/>
    <mergeCell ref="AP66:AP68"/>
    <mergeCell ref="AQ66:AQ68"/>
    <mergeCell ref="AR66:AR68"/>
    <mergeCell ref="AS66:AS68"/>
    <mergeCell ref="AT66:AT68"/>
    <mergeCell ref="AI66:AI68"/>
    <mergeCell ref="AJ66:AJ68"/>
    <mergeCell ref="AK66:AK68"/>
    <mergeCell ref="AL66:AL68"/>
    <mergeCell ref="AM66:AM68"/>
    <mergeCell ref="AN66:AN68"/>
    <mergeCell ref="AC66:AC68"/>
    <mergeCell ref="AD66:AD68"/>
    <mergeCell ref="AE66:AE68"/>
    <mergeCell ref="AF66:AF68"/>
    <mergeCell ref="AG66:AG68"/>
    <mergeCell ref="AH66:AH68"/>
    <mergeCell ref="B70:B75"/>
    <mergeCell ref="C70:C75"/>
    <mergeCell ref="F70:F71"/>
    <mergeCell ref="G70:G71"/>
    <mergeCell ref="H70:H71"/>
    <mergeCell ref="I70:I71"/>
    <mergeCell ref="BM66:BM68"/>
    <mergeCell ref="BN66:BN68"/>
    <mergeCell ref="BO66:BO68"/>
    <mergeCell ref="BS66:BS68"/>
    <mergeCell ref="BT66:BT68"/>
    <mergeCell ref="BU66:BU68"/>
    <mergeCell ref="BG66:BG68"/>
    <mergeCell ref="BH66:BH68"/>
    <mergeCell ref="BI66:BI68"/>
    <mergeCell ref="BJ66:BJ68"/>
    <mergeCell ref="BK66:BK68"/>
    <mergeCell ref="BL66:BL68"/>
    <mergeCell ref="BA66:BA68"/>
    <mergeCell ref="BB66:BB68"/>
    <mergeCell ref="BC66:BC68"/>
    <mergeCell ref="BD66:BD68"/>
    <mergeCell ref="BE66:BE68"/>
    <mergeCell ref="BF66:BF68"/>
    <mergeCell ref="AU66:AU68"/>
    <mergeCell ref="AV66:AV68"/>
    <mergeCell ref="AW66:AW68"/>
    <mergeCell ref="AX66:AX68"/>
    <mergeCell ref="AY66:AY68"/>
    <mergeCell ref="AZ66:AZ68"/>
    <mergeCell ref="V70:V71"/>
    <mergeCell ref="W70:W71"/>
    <mergeCell ref="X70:X71"/>
    <mergeCell ref="Y70:Y71"/>
    <mergeCell ref="Z70:Z71"/>
    <mergeCell ref="AA70:AA71"/>
    <mergeCell ref="P70:P71"/>
    <mergeCell ref="Q70:Q71"/>
    <mergeCell ref="R70:R71"/>
    <mergeCell ref="S70:S71"/>
    <mergeCell ref="T70:T71"/>
    <mergeCell ref="U70:U71"/>
    <mergeCell ref="J70:J71"/>
    <mergeCell ref="K70:K71"/>
    <mergeCell ref="L70:L71"/>
    <mergeCell ref="M70:M71"/>
    <mergeCell ref="N70:N71"/>
    <mergeCell ref="O70:O71"/>
    <mergeCell ref="AN70:AN71"/>
    <mergeCell ref="AO70:AO71"/>
    <mergeCell ref="AP70:AP71"/>
    <mergeCell ref="AQ70:AQ71"/>
    <mergeCell ref="AR70:AR71"/>
    <mergeCell ref="AS70:AS71"/>
    <mergeCell ref="AH70:AH71"/>
    <mergeCell ref="AI70:AI71"/>
    <mergeCell ref="AJ70:AJ71"/>
    <mergeCell ref="AK70:AK71"/>
    <mergeCell ref="AL70:AL71"/>
    <mergeCell ref="AM70:AM71"/>
    <mergeCell ref="AB70:AB71"/>
    <mergeCell ref="AC70:AC71"/>
    <mergeCell ref="AD70:AD71"/>
    <mergeCell ref="AE70:AE71"/>
    <mergeCell ref="AF70:AF71"/>
    <mergeCell ref="AG70:AG71"/>
    <mergeCell ref="F72:F75"/>
    <mergeCell ref="G72:G75"/>
    <mergeCell ref="H72:H75"/>
    <mergeCell ref="I72:I75"/>
    <mergeCell ref="J72:J75"/>
    <mergeCell ref="BL70:BL71"/>
    <mergeCell ref="BM70:BM71"/>
    <mergeCell ref="BN70:BN71"/>
    <mergeCell ref="BO70:BO71"/>
    <mergeCell ref="BS70:BS71"/>
    <mergeCell ref="BT70:BT71"/>
    <mergeCell ref="BF70:BF71"/>
    <mergeCell ref="BG70:BG71"/>
    <mergeCell ref="BH70:BH71"/>
    <mergeCell ref="BI70:BI71"/>
    <mergeCell ref="BJ70:BJ71"/>
    <mergeCell ref="BK70:BK71"/>
    <mergeCell ref="AZ70:AZ71"/>
    <mergeCell ref="BA70:BA71"/>
    <mergeCell ref="BB70:BB71"/>
    <mergeCell ref="BC70:BC71"/>
    <mergeCell ref="BD70:BD71"/>
    <mergeCell ref="BE70:BE71"/>
    <mergeCell ref="AT70:AT71"/>
    <mergeCell ref="AU70:AU71"/>
    <mergeCell ref="AV70:AV71"/>
    <mergeCell ref="AW70:AW71"/>
    <mergeCell ref="AX70:AX71"/>
    <mergeCell ref="AY70:AY71"/>
    <mergeCell ref="W72:W75"/>
    <mergeCell ref="X72:X75"/>
    <mergeCell ref="Y72:Y75"/>
    <mergeCell ref="Z72:Z75"/>
    <mergeCell ref="AA72:AA75"/>
    <mergeCell ref="AB72:AB75"/>
    <mergeCell ref="Q72:Q75"/>
    <mergeCell ref="R72:R75"/>
    <mergeCell ref="S72:S75"/>
    <mergeCell ref="T72:T75"/>
    <mergeCell ref="U72:U75"/>
    <mergeCell ref="V72:V75"/>
    <mergeCell ref="K72:K75"/>
    <mergeCell ref="L72:L75"/>
    <mergeCell ref="M72:M75"/>
    <mergeCell ref="N72:N75"/>
    <mergeCell ref="O72:O75"/>
    <mergeCell ref="P72:P75"/>
    <mergeCell ref="AO72:AO75"/>
    <mergeCell ref="AP72:AP75"/>
    <mergeCell ref="AQ72:AQ75"/>
    <mergeCell ref="AR72:AR75"/>
    <mergeCell ref="AS72:AS75"/>
    <mergeCell ref="AT72:AT75"/>
    <mergeCell ref="AI72:AI75"/>
    <mergeCell ref="AJ72:AJ75"/>
    <mergeCell ref="AK72:AK75"/>
    <mergeCell ref="AL72:AL75"/>
    <mergeCell ref="AM72:AM75"/>
    <mergeCell ref="AN72:AN75"/>
    <mergeCell ref="AC72:AC75"/>
    <mergeCell ref="AD72:AD75"/>
    <mergeCell ref="AE72:AE75"/>
    <mergeCell ref="AF72:AF75"/>
    <mergeCell ref="AG72:AG75"/>
    <mergeCell ref="AH72:AH75"/>
    <mergeCell ref="B76:B94"/>
    <mergeCell ref="C76:C84"/>
    <mergeCell ref="F76:F78"/>
    <mergeCell ref="G76:G78"/>
    <mergeCell ref="H76:H78"/>
    <mergeCell ref="I76:I78"/>
    <mergeCell ref="J76:J78"/>
    <mergeCell ref="K76:K78"/>
    <mergeCell ref="L76:L78"/>
    <mergeCell ref="M76:M78"/>
    <mergeCell ref="N76:N78"/>
    <mergeCell ref="O76:O78"/>
    <mergeCell ref="P76:P78"/>
    <mergeCell ref="Q76:Q78"/>
    <mergeCell ref="AF76:AF78"/>
    <mergeCell ref="AG76:AG78"/>
    <mergeCell ref="BM72:BM75"/>
    <mergeCell ref="BN72:BN75"/>
    <mergeCell ref="BO72:BO75"/>
    <mergeCell ref="BS72:BS75"/>
    <mergeCell ref="BT72:BT75"/>
    <mergeCell ref="BU72:BU75"/>
    <mergeCell ref="BG72:BG75"/>
    <mergeCell ref="BH72:BH75"/>
    <mergeCell ref="BI72:BI75"/>
    <mergeCell ref="BJ72:BJ75"/>
    <mergeCell ref="BK72:BK75"/>
    <mergeCell ref="BL72:BL75"/>
    <mergeCell ref="BA72:BA75"/>
    <mergeCell ref="BB72:BB75"/>
    <mergeCell ref="BC72:BC75"/>
    <mergeCell ref="BD72:BD75"/>
    <mergeCell ref="BE72:BE75"/>
    <mergeCell ref="BF72:BF75"/>
    <mergeCell ref="AU72:AU75"/>
    <mergeCell ref="AV72:AV75"/>
    <mergeCell ref="AW72:AW75"/>
    <mergeCell ref="AX72:AX75"/>
    <mergeCell ref="AY72:AY75"/>
    <mergeCell ref="AZ72:AZ75"/>
    <mergeCell ref="X76:X78"/>
    <mergeCell ref="Y76:Y78"/>
    <mergeCell ref="Z76:Z78"/>
    <mergeCell ref="AA76:AA78"/>
    <mergeCell ref="AB76:AB78"/>
    <mergeCell ref="AC76:AC78"/>
    <mergeCell ref="R76:R78"/>
    <mergeCell ref="S76:S78"/>
    <mergeCell ref="T76:T78"/>
    <mergeCell ref="U76:U78"/>
    <mergeCell ref="V76:V78"/>
    <mergeCell ref="W76:W78"/>
    <mergeCell ref="AP76:AP78"/>
    <mergeCell ref="AQ76:AQ78"/>
    <mergeCell ref="AR76:AR78"/>
    <mergeCell ref="AS76:AS78"/>
    <mergeCell ref="AT76:AT78"/>
    <mergeCell ref="AU76:AU78"/>
    <mergeCell ref="AJ76:AJ78"/>
    <mergeCell ref="AK76:AK78"/>
    <mergeCell ref="AL76:AL78"/>
    <mergeCell ref="AM76:AM78"/>
    <mergeCell ref="AN76:AN78"/>
    <mergeCell ref="AO76:AO78"/>
    <mergeCell ref="AD76:AD78"/>
    <mergeCell ref="AE76:AE78"/>
    <mergeCell ref="AH76:AH78"/>
    <mergeCell ref="AI76:AI78"/>
    <mergeCell ref="F79:F81"/>
    <mergeCell ref="G79:G81"/>
    <mergeCell ref="H79:H81"/>
    <mergeCell ref="I79:I81"/>
    <mergeCell ref="J79:J81"/>
    <mergeCell ref="K79:K81"/>
    <mergeCell ref="L79:L81"/>
    <mergeCell ref="M79:M81"/>
    <mergeCell ref="N79:N81"/>
    <mergeCell ref="BN76:BN78"/>
    <mergeCell ref="BO76:BO78"/>
    <mergeCell ref="BS76:BS78"/>
    <mergeCell ref="BT76:BT78"/>
    <mergeCell ref="BU76:BU78"/>
    <mergeCell ref="BH76:BH78"/>
    <mergeCell ref="BI76:BI78"/>
    <mergeCell ref="BJ76:BJ78"/>
    <mergeCell ref="BK76:BK78"/>
    <mergeCell ref="BL76:BL78"/>
    <mergeCell ref="BM76:BM78"/>
    <mergeCell ref="BB76:BB78"/>
    <mergeCell ref="BC76:BC78"/>
    <mergeCell ref="BD76:BD78"/>
    <mergeCell ref="BE76:BE78"/>
    <mergeCell ref="BF76:BF78"/>
    <mergeCell ref="BG76:BG78"/>
    <mergeCell ref="AV76:AV78"/>
    <mergeCell ref="AW76:AW78"/>
    <mergeCell ref="AX76:AX78"/>
    <mergeCell ref="AY76:AY78"/>
    <mergeCell ref="AZ76:AZ78"/>
    <mergeCell ref="BA76:BA78"/>
    <mergeCell ref="AA79:AA81"/>
    <mergeCell ref="AB79:AB81"/>
    <mergeCell ref="AC79:AC81"/>
    <mergeCell ref="AD79:AD81"/>
    <mergeCell ref="AE79:AE81"/>
    <mergeCell ref="AF79:AF81"/>
    <mergeCell ref="U79:U81"/>
    <mergeCell ref="V79:V81"/>
    <mergeCell ref="W79:W81"/>
    <mergeCell ref="X79:X81"/>
    <mergeCell ref="Y79:Y81"/>
    <mergeCell ref="Z79:Z81"/>
    <mergeCell ref="O79:O81"/>
    <mergeCell ref="P79:P81"/>
    <mergeCell ref="Q79:Q81"/>
    <mergeCell ref="R79:R81"/>
    <mergeCell ref="S79:S81"/>
    <mergeCell ref="T79:T81"/>
    <mergeCell ref="AS79:AS81"/>
    <mergeCell ref="AT79:AT81"/>
    <mergeCell ref="AU79:AU81"/>
    <mergeCell ref="AV79:AV81"/>
    <mergeCell ref="AW79:AW81"/>
    <mergeCell ref="AX79:AX81"/>
    <mergeCell ref="AM79:AM81"/>
    <mergeCell ref="AN79:AN81"/>
    <mergeCell ref="AO79:AO81"/>
    <mergeCell ref="AP79:AP81"/>
    <mergeCell ref="AQ79:AQ81"/>
    <mergeCell ref="AR79:AR81"/>
    <mergeCell ref="BU79:BU81"/>
    <mergeCell ref="F82:F84"/>
    <mergeCell ref="G82:G84"/>
    <mergeCell ref="H82:H84"/>
    <mergeCell ref="I82:I84"/>
    <mergeCell ref="J82:J84"/>
    <mergeCell ref="K82:K84"/>
    <mergeCell ref="BK79:BK81"/>
    <mergeCell ref="BL79:BL81"/>
    <mergeCell ref="BM79:BM81"/>
    <mergeCell ref="BN79:BN81"/>
    <mergeCell ref="BO79:BO81"/>
    <mergeCell ref="BS79:BS81"/>
    <mergeCell ref="BE79:BE81"/>
    <mergeCell ref="BF79:BF81"/>
    <mergeCell ref="BG79:BG81"/>
    <mergeCell ref="BH79:BH81"/>
    <mergeCell ref="BI79:BI81"/>
    <mergeCell ref="BJ79:BJ81"/>
    <mergeCell ref="AY79:AY81"/>
    <mergeCell ref="AZ79:AZ81"/>
    <mergeCell ref="BA79:BA81"/>
    <mergeCell ref="BB79:BB81"/>
    <mergeCell ref="BC79:BC81"/>
    <mergeCell ref="BD79:BD81"/>
    <mergeCell ref="Y82:Y84"/>
    <mergeCell ref="Z82:Z84"/>
    <mergeCell ref="AA82:AA84"/>
    <mergeCell ref="AB82:AB84"/>
    <mergeCell ref="AC82:AC84"/>
    <mergeCell ref="AG79:AG81"/>
    <mergeCell ref="AH79:AH81"/>
    <mergeCell ref="AI79:AI81"/>
    <mergeCell ref="AJ79:AJ81"/>
    <mergeCell ref="AK79:AK81"/>
    <mergeCell ref="L82:L84"/>
    <mergeCell ref="M82:M84"/>
    <mergeCell ref="N82:N84"/>
    <mergeCell ref="O82:O84"/>
    <mergeCell ref="P82:P84"/>
    <mergeCell ref="Q82:Q84"/>
    <mergeCell ref="BT79:BT81"/>
    <mergeCell ref="AL79:AL81"/>
    <mergeCell ref="R82:R84"/>
    <mergeCell ref="S82:S84"/>
    <mergeCell ref="T82:T84"/>
    <mergeCell ref="U82:U84"/>
    <mergeCell ref="V82:V84"/>
    <mergeCell ref="W82:W84"/>
    <mergeCell ref="AV82:AV84"/>
    <mergeCell ref="AW82:AW84"/>
    <mergeCell ref="AX82:AX84"/>
    <mergeCell ref="AY82:AY84"/>
    <mergeCell ref="AZ82:AZ84"/>
    <mergeCell ref="BA82:BA84"/>
    <mergeCell ref="AP82:AP84"/>
    <mergeCell ref="AQ82:AQ84"/>
    <mergeCell ref="AR82:AR84"/>
    <mergeCell ref="AS82:AS84"/>
    <mergeCell ref="AT82:AT84"/>
    <mergeCell ref="AU82:AU84"/>
    <mergeCell ref="AJ82:AJ84"/>
    <mergeCell ref="AK82:AK84"/>
    <mergeCell ref="AL82:AL84"/>
    <mergeCell ref="AM82:AM84"/>
    <mergeCell ref="AN82:AN84"/>
    <mergeCell ref="AO82:AO84"/>
    <mergeCell ref="AD82:AD84"/>
    <mergeCell ref="AE82:AE84"/>
    <mergeCell ref="AF82:AF84"/>
    <mergeCell ref="AG82:AG84"/>
    <mergeCell ref="AH82:AH84"/>
    <mergeCell ref="AI82:AI84"/>
    <mergeCell ref="X82:X84"/>
    <mergeCell ref="BN82:BN84"/>
    <mergeCell ref="BO82:BO84"/>
    <mergeCell ref="BS82:BS84"/>
    <mergeCell ref="BT82:BT84"/>
    <mergeCell ref="BU82:BU84"/>
    <mergeCell ref="BH82:BH84"/>
    <mergeCell ref="BI82:BI84"/>
    <mergeCell ref="BJ82:BJ84"/>
    <mergeCell ref="BK82:BK84"/>
    <mergeCell ref="BL82:BL84"/>
    <mergeCell ref="BM82:BM84"/>
    <mergeCell ref="BB82:BB84"/>
    <mergeCell ref="BC82:BC84"/>
    <mergeCell ref="BD82:BD84"/>
    <mergeCell ref="BE82:BE84"/>
    <mergeCell ref="BF82:BF84"/>
    <mergeCell ref="BG82:BG84"/>
    <mergeCell ref="BP82:BP84"/>
    <mergeCell ref="BQ82:BQ84"/>
    <mergeCell ref="BR82:BR84"/>
    <mergeCell ref="T85:T87"/>
    <mergeCell ref="U85:U87"/>
    <mergeCell ref="V85:V87"/>
    <mergeCell ref="W85:W87"/>
    <mergeCell ref="X85:X87"/>
    <mergeCell ref="Y85:Y87"/>
    <mergeCell ref="N85:N87"/>
    <mergeCell ref="O85:O87"/>
    <mergeCell ref="P85:P87"/>
    <mergeCell ref="Q85:Q87"/>
    <mergeCell ref="R85:R87"/>
    <mergeCell ref="S85:S87"/>
    <mergeCell ref="C85:C94"/>
    <mergeCell ref="F85:F87"/>
    <mergeCell ref="G85:G87"/>
    <mergeCell ref="H85:H87"/>
    <mergeCell ref="I85:I87"/>
    <mergeCell ref="J85:J87"/>
    <mergeCell ref="K85:K87"/>
    <mergeCell ref="L85:L87"/>
    <mergeCell ref="M85:M87"/>
    <mergeCell ref="F88:F89"/>
    <mergeCell ref="G88:G89"/>
    <mergeCell ref="H88:H89"/>
    <mergeCell ref="I88:I89"/>
    <mergeCell ref="J88:J89"/>
    <mergeCell ref="Q88:Q89"/>
    <mergeCell ref="R88:R89"/>
    <mergeCell ref="S88:S89"/>
    <mergeCell ref="T88:T89"/>
    <mergeCell ref="U88:U89"/>
    <mergeCell ref="V88:V89"/>
    <mergeCell ref="BJ85:BJ87"/>
    <mergeCell ref="BK85:BK87"/>
    <mergeCell ref="BL85:BL87"/>
    <mergeCell ref="BM85:BM87"/>
    <mergeCell ref="BN85:BN87"/>
    <mergeCell ref="BO85:BO87"/>
    <mergeCell ref="BD85:BD87"/>
    <mergeCell ref="BE85:BE87"/>
    <mergeCell ref="BF85:BF87"/>
    <mergeCell ref="BG85:BG87"/>
    <mergeCell ref="BH85:BH87"/>
    <mergeCell ref="BI85:BI87"/>
    <mergeCell ref="AX85:AX87"/>
    <mergeCell ref="AY85:AY87"/>
    <mergeCell ref="AZ85:AZ87"/>
    <mergeCell ref="BA85:BA87"/>
    <mergeCell ref="BB85:BB87"/>
    <mergeCell ref="BC85:BC87"/>
    <mergeCell ref="AR85:AR87"/>
    <mergeCell ref="AS85:AS87"/>
    <mergeCell ref="AT85:AT87"/>
    <mergeCell ref="AU85:AU87"/>
    <mergeCell ref="AV85:AV87"/>
    <mergeCell ref="AW85:AW87"/>
    <mergeCell ref="AL85:AL87"/>
    <mergeCell ref="AM85:AM87"/>
    <mergeCell ref="AN85:AN87"/>
    <mergeCell ref="AF88:AF89"/>
    <mergeCell ref="AG88:AG89"/>
    <mergeCell ref="AH88:AH89"/>
    <mergeCell ref="W88:W89"/>
    <mergeCell ref="X88:X89"/>
    <mergeCell ref="Y88:Y89"/>
    <mergeCell ref="Z88:Z89"/>
    <mergeCell ref="AA88:AA89"/>
    <mergeCell ref="AB88:AB89"/>
    <mergeCell ref="AC85:AC87"/>
    <mergeCell ref="AD85:AD87"/>
    <mergeCell ref="AE85:AE87"/>
    <mergeCell ref="K88:K89"/>
    <mergeCell ref="L88:L89"/>
    <mergeCell ref="M88:M89"/>
    <mergeCell ref="N88:N89"/>
    <mergeCell ref="O88:O89"/>
    <mergeCell ref="P88:P89"/>
    <mergeCell ref="BS88:BS89"/>
    <mergeCell ref="BT88:BT89"/>
    <mergeCell ref="BU88:BU89"/>
    <mergeCell ref="BG88:BG89"/>
    <mergeCell ref="BH88:BH89"/>
    <mergeCell ref="BI88:BI89"/>
    <mergeCell ref="BJ88:BJ89"/>
    <mergeCell ref="BK88:BK89"/>
    <mergeCell ref="BL88:BL89"/>
    <mergeCell ref="BA88:BA89"/>
    <mergeCell ref="BB88:BB89"/>
    <mergeCell ref="BC88:BC89"/>
    <mergeCell ref="BD88:BD89"/>
    <mergeCell ref="BE88:BE89"/>
    <mergeCell ref="BF88:BF89"/>
    <mergeCell ref="AU88:AU89"/>
    <mergeCell ref="AV88:AV89"/>
    <mergeCell ref="AW88:AW89"/>
    <mergeCell ref="AX88:AX89"/>
    <mergeCell ref="AY88:AY89"/>
    <mergeCell ref="AZ88:AZ89"/>
    <mergeCell ref="N90:N92"/>
    <mergeCell ref="O90:O92"/>
    <mergeCell ref="P90:P92"/>
    <mergeCell ref="Q90:Q92"/>
    <mergeCell ref="R90:R92"/>
    <mergeCell ref="S90:S92"/>
    <mergeCell ref="F90:F92"/>
    <mergeCell ref="G90:G92"/>
    <mergeCell ref="H90:H92"/>
    <mergeCell ref="I90:I92"/>
    <mergeCell ref="J90:J92"/>
    <mergeCell ref="K90:K92"/>
    <mergeCell ref="L90:L92"/>
    <mergeCell ref="M90:M92"/>
    <mergeCell ref="BM88:BM89"/>
    <mergeCell ref="BN88:BN89"/>
    <mergeCell ref="BO88:BO89"/>
    <mergeCell ref="AO88:AO89"/>
    <mergeCell ref="AP88:AP89"/>
    <mergeCell ref="AQ88:AQ89"/>
    <mergeCell ref="AR88:AR89"/>
    <mergeCell ref="AS88:AS89"/>
    <mergeCell ref="AT88:AT89"/>
    <mergeCell ref="AI88:AI89"/>
    <mergeCell ref="AJ88:AJ89"/>
    <mergeCell ref="AK88:AK89"/>
    <mergeCell ref="AL88:AL89"/>
    <mergeCell ref="AM88:AM89"/>
    <mergeCell ref="AN88:AN89"/>
    <mergeCell ref="AC88:AC89"/>
    <mergeCell ref="AD88:AD89"/>
    <mergeCell ref="AE88:AE89"/>
    <mergeCell ref="AF90:AF92"/>
    <mergeCell ref="AG90:AG92"/>
    <mergeCell ref="AH90:AH92"/>
    <mergeCell ref="AI90:AI92"/>
    <mergeCell ref="AJ90:AJ92"/>
    <mergeCell ref="AK90:AK92"/>
    <mergeCell ref="Z90:Z92"/>
    <mergeCell ref="AA90:AA92"/>
    <mergeCell ref="AB90:AB92"/>
    <mergeCell ref="AC90:AC92"/>
    <mergeCell ref="AD90:AD92"/>
    <mergeCell ref="AE90:AE92"/>
    <mergeCell ref="T90:T92"/>
    <mergeCell ref="U90:U92"/>
    <mergeCell ref="V90:V92"/>
    <mergeCell ref="W90:W92"/>
    <mergeCell ref="X90:X92"/>
    <mergeCell ref="Y90:Y92"/>
    <mergeCell ref="AX90:AX92"/>
    <mergeCell ref="AY90:AY92"/>
    <mergeCell ref="AZ90:AZ92"/>
    <mergeCell ref="BA90:BA92"/>
    <mergeCell ref="BB90:BB92"/>
    <mergeCell ref="BC90:BC92"/>
    <mergeCell ref="AR90:AR92"/>
    <mergeCell ref="AS90:AS92"/>
    <mergeCell ref="AT90:AT92"/>
    <mergeCell ref="AU90:AU92"/>
    <mergeCell ref="AV90:AV92"/>
    <mergeCell ref="AW90:AW92"/>
    <mergeCell ref="AL90:AL92"/>
    <mergeCell ref="AM90:AM92"/>
    <mergeCell ref="AN90:AN92"/>
    <mergeCell ref="AO90:AO92"/>
    <mergeCell ref="AP90:AP92"/>
    <mergeCell ref="AQ90:AQ92"/>
    <mergeCell ref="Q93:Q94"/>
    <mergeCell ref="R93:R94"/>
    <mergeCell ref="S93:S94"/>
    <mergeCell ref="T93:T94"/>
    <mergeCell ref="U93:U94"/>
    <mergeCell ref="V93:V94"/>
    <mergeCell ref="K93:K94"/>
    <mergeCell ref="L93:L94"/>
    <mergeCell ref="M93:M94"/>
    <mergeCell ref="N93:N94"/>
    <mergeCell ref="O93:O94"/>
    <mergeCell ref="P93:P94"/>
    <mergeCell ref="BS90:BS92"/>
    <mergeCell ref="BT90:BT92"/>
    <mergeCell ref="BU90:BU92"/>
    <mergeCell ref="F93:F94"/>
    <mergeCell ref="G93:G94"/>
    <mergeCell ref="H93:H94"/>
    <mergeCell ref="I93:I94"/>
    <mergeCell ref="J93:J94"/>
    <mergeCell ref="BJ90:BJ92"/>
    <mergeCell ref="BK90:BK92"/>
    <mergeCell ref="BL90:BL92"/>
    <mergeCell ref="BM90:BM92"/>
    <mergeCell ref="BN90:BN92"/>
    <mergeCell ref="BO90:BO92"/>
    <mergeCell ref="BD90:BD92"/>
    <mergeCell ref="BE90:BE92"/>
    <mergeCell ref="BF90:BF92"/>
    <mergeCell ref="BG90:BG92"/>
    <mergeCell ref="BH90:BH92"/>
    <mergeCell ref="BI90:BI92"/>
    <mergeCell ref="AJ93:AJ94"/>
    <mergeCell ref="AK93:AK94"/>
    <mergeCell ref="AL93:AL94"/>
    <mergeCell ref="AM93:AM94"/>
    <mergeCell ref="AN93:AN94"/>
    <mergeCell ref="AC93:AC94"/>
    <mergeCell ref="AD93:AD94"/>
    <mergeCell ref="AE93:AE94"/>
    <mergeCell ref="AF93:AF94"/>
    <mergeCell ref="AG93:AG94"/>
    <mergeCell ref="AH93:AH94"/>
    <mergeCell ref="W93:W94"/>
    <mergeCell ref="X93:X94"/>
    <mergeCell ref="Y93:Y94"/>
    <mergeCell ref="Z93:Z94"/>
    <mergeCell ref="AA93:AA94"/>
    <mergeCell ref="AB93:AB94"/>
    <mergeCell ref="D70:D75"/>
    <mergeCell ref="BM93:BM94"/>
    <mergeCell ref="BN93:BN94"/>
    <mergeCell ref="BO93:BO94"/>
    <mergeCell ref="BS93:BS94"/>
    <mergeCell ref="BT93:BT94"/>
    <mergeCell ref="BU93:BU94"/>
    <mergeCell ref="BG93:BG94"/>
    <mergeCell ref="BH93:BH94"/>
    <mergeCell ref="BI93:BI94"/>
    <mergeCell ref="BJ93:BJ94"/>
    <mergeCell ref="BK93:BK94"/>
    <mergeCell ref="BL93:BL94"/>
    <mergeCell ref="BA93:BA94"/>
    <mergeCell ref="BB93:BB94"/>
    <mergeCell ref="BC93:BC94"/>
    <mergeCell ref="BD93:BD94"/>
    <mergeCell ref="BE93:BE94"/>
    <mergeCell ref="BF93:BF94"/>
    <mergeCell ref="AU93:AU94"/>
    <mergeCell ref="AV93:AV94"/>
    <mergeCell ref="AW93:AW94"/>
    <mergeCell ref="AX93:AX94"/>
    <mergeCell ref="AY93:AY94"/>
    <mergeCell ref="AZ93:AZ94"/>
    <mergeCell ref="AO93:AO94"/>
    <mergeCell ref="AP93:AP94"/>
    <mergeCell ref="AQ93:AQ94"/>
    <mergeCell ref="AR93:AR94"/>
    <mergeCell ref="AS93:AS94"/>
    <mergeCell ref="AT93:AT94"/>
    <mergeCell ref="AI93:AI94"/>
    <mergeCell ref="E88:E89"/>
    <mergeCell ref="E90:E92"/>
    <mergeCell ref="E93:E94"/>
    <mergeCell ref="E61:E63"/>
    <mergeCell ref="E64:E65"/>
    <mergeCell ref="E66:E68"/>
    <mergeCell ref="E70:E71"/>
    <mergeCell ref="E72:E75"/>
    <mergeCell ref="E76:E78"/>
    <mergeCell ref="E31:E33"/>
    <mergeCell ref="E34:E36"/>
    <mergeCell ref="E37:E38"/>
    <mergeCell ref="E41:E43"/>
    <mergeCell ref="E44:E45"/>
    <mergeCell ref="E46:E48"/>
    <mergeCell ref="D76:D94"/>
    <mergeCell ref="E1:E4"/>
    <mergeCell ref="E5:E8"/>
    <mergeCell ref="E9:E12"/>
    <mergeCell ref="E13:E16"/>
    <mergeCell ref="E17:E19"/>
    <mergeCell ref="E20:E21"/>
    <mergeCell ref="E22:E23"/>
    <mergeCell ref="E25:E26"/>
    <mergeCell ref="E28:E30"/>
    <mergeCell ref="D1:D4"/>
    <mergeCell ref="D5:D16"/>
    <mergeCell ref="D17:D38"/>
    <mergeCell ref="D40:D45"/>
    <mergeCell ref="D46:D59"/>
    <mergeCell ref="D60:D65"/>
    <mergeCell ref="D66:D68"/>
    <mergeCell ref="BV25:BV26"/>
    <mergeCell ref="BV28:BV30"/>
    <mergeCell ref="BV31:BV33"/>
    <mergeCell ref="BV34:BV36"/>
    <mergeCell ref="BV37:BV38"/>
    <mergeCell ref="BW40:BW45"/>
    <mergeCell ref="BV41:BV43"/>
    <mergeCell ref="BV44:BV45"/>
    <mergeCell ref="BW1:BW4"/>
    <mergeCell ref="BV1:BV4"/>
    <mergeCell ref="BW5:BW16"/>
    <mergeCell ref="BV5:BV8"/>
    <mergeCell ref="BV9:BV12"/>
    <mergeCell ref="BV13:BV16"/>
    <mergeCell ref="E79:E81"/>
    <mergeCell ref="E82:E84"/>
    <mergeCell ref="E85:E87"/>
    <mergeCell ref="BS85:BS87"/>
    <mergeCell ref="BT85:BT87"/>
    <mergeCell ref="BU85:BU87"/>
    <mergeCell ref="AO85:AO87"/>
    <mergeCell ref="AP85:AP87"/>
    <mergeCell ref="AQ85:AQ87"/>
    <mergeCell ref="AF85:AF87"/>
    <mergeCell ref="AG85:AG87"/>
    <mergeCell ref="AH85:AH87"/>
    <mergeCell ref="AI85:AI87"/>
    <mergeCell ref="AJ85:AJ87"/>
    <mergeCell ref="AK85:AK87"/>
    <mergeCell ref="Z85:Z87"/>
    <mergeCell ref="AA85:AA87"/>
    <mergeCell ref="AB85:AB87"/>
    <mergeCell ref="BV90:BV92"/>
    <mergeCell ref="BV93:BV94"/>
    <mergeCell ref="BW66:BW68"/>
    <mergeCell ref="BV66:BV68"/>
    <mergeCell ref="BW70:BW75"/>
    <mergeCell ref="BV70:BV71"/>
    <mergeCell ref="BV72:BV75"/>
    <mergeCell ref="BW76:BW94"/>
    <mergeCell ref="BV76:BV78"/>
    <mergeCell ref="BV79:BV81"/>
    <mergeCell ref="BV82:BV84"/>
    <mergeCell ref="BV85:BV87"/>
    <mergeCell ref="BW46:BW59"/>
    <mergeCell ref="BV46:BV48"/>
    <mergeCell ref="BV49:BV50"/>
    <mergeCell ref="BV51:BV52"/>
    <mergeCell ref="BV53:BV56"/>
    <mergeCell ref="BV57:BV58"/>
  </mergeCells>
  <dataValidations count="1">
    <dataValidation allowBlank="1" sqref="G20:BV20 G25:BV25 G22:BV22"/>
  </dataValidations>
  <hyperlinks>
    <hyperlink ref="CN5" r:id="rId1"/>
    <hyperlink ref="CM76" r:id="rId2"/>
    <hyperlink ref="CM77:CM81" r:id="rId3" display="siau@hospitalsalazardevilleta.gov.co"/>
    <hyperlink ref="CM82" r:id="rId4"/>
    <hyperlink ref="CM85" r:id="rId5"/>
    <hyperlink ref="CM83" r:id="rId6"/>
    <hyperlink ref="CM84" r:id="rId7"/>
    <hyperlink ref="CM88" r:id="rId8"/>
    <hyperlink ref="CN40" r:id="rId9" display="calidad@hospitalsalazardevilleta.gov.co"/>
    <hyperlink ref="CN45" r:id="rId10" display="calidad@hospitalsalazardevilleta.gov.co"/>
    <hyperlink ref="CN44" r:id="rId11" display="calidad@hospitalsalazardevilleta.gov.co"/>
    <hyperlink ref="CN43" r:id="rId12" display="siau@hospitalsalazardevilleta.gov.co"/>
    <hyperlink ref="CN42" r:id="rId13" display="siau@hospitalsalazardevilleta.gov.co"/>
    <hyperlink ref="CN41" r:id="rId14" display="sgsst@hospitralsalazardevilleta.gov.co"/>
    <hyperlink ref="CN66" r:id="rId15"/>
  </hyperlinks>
  <pageMargins left="0.7" right="0.7" top="0.75" bottom="0.75" header="0.3" footer="0.3"/>
  <legacyDrawing r:id="rId16"/>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4"/>
  <dimension ref="A1:CK973"/>
  <sheetViews>
    <sheetView zoomScale="112" zoomScaleNormal="70" zoomScalePageLayoutView="70" workbookViewId="0">
      <pane xSplit="5" ySplit="4" topLeftCell="BH6" activePane="bottomRight" state="frozen"/>
      <selection pane="topRight" activeCell="F1" sqref="F1"/>
      <selection pane="bottomLeft" activeCell="A5" sqref="A5"/>
      <selection pane="bottomRight" activeCell="C9" sqref="C9"/>
    </sheetView>
  </sheetViews>
  <sheetFormatPr baseColWidth="10" defaultColWidth="14.28515625" defaultRowHeight="15" x14ac:dyDescent="0.25"/>
  <cols>
    <col min="1" max="1" width="20.85546875" style="19" customWidth="1"/>
    <col min="2" max="2" width="12.85546875" style="19" customWidth="1"/>
    <col min="3" max="3" width="10.140625" style="19" customWidth="1"/>
    <col min="4" max="4" width="7" style="194" customWidth="1"/>
    <col min="5" max="5" width="22.7109375" style="19" customWidth="1"/>
    <col min="6" max="6" width="26.85546875" style="19" customWidth="1"/>
    <col min="7" max="7" width="24.28515625" style="19" customWidth="1"/>
    <col min="8" max="9" width="11.28515625" style="19" customWidth="1"/>
    <col min="10" max="11" width="11.85546875" style="19" customWidth="1"/>
    <col min="12" max="20" width="7.140625" hidden="1" customWidth="1"/>
    <col min="21" max="23" width="7.140625" customWidth="1"/>
    <col min="24" max="32" width="7.140625" hidden="1" customWidth="1"/>
    <col min="33" max="38" width="7.140625" customWidth="1"/>
    <col min="39" max="47" width="7.140625" hidden="1" customWidth="1"/>
    <col min="48" max="50" width="7.140625" customWidth="1"/>
    <col min="51" max="59" width="7.140625" hidden="1" customWidth="1"/>
    <col min="60" max="68" width="7.140625" customWidth="1"/>
    <col min="69" max="71" width="10.85546875" style="485"/>
    <col min="72" max="72" width="10.140625" style="19" customWidth="1"/>
    <col min="73" max="73" width="12.85546875" style="19" customWidth="1"/>
    <col min="74" max="74" width="4.85546875" style="201" customWidth="1"/>
    <col min="75" max="75" width="51.7109375" style="19" customWidth="1"/>
    <col min="76" max="76" width="14.85546875" style="19" customWidth="1"/>
    <col min="77" max="79" width="13.28515625" style="19" customWidth="1"/>
    <col min="80" max="80" width="34.85546875" style="19" customWidth="1"/>
    <col min="81" max="83" width="13.28515625" style="19" customWidth="1"/>
    <col min="84" max="84" width="34.85546875" style="19" customWidth="1"/>
    <col min="85" max="86" width="13.28515625" style="19" customWidth="1"/>
    <col min="87" max="88" width="11.28515625" style="19" customWidth="1"/>
    <col min="89" max="89" width="8" style="9" customWidth="1"/>
    <col min="90" max="16384" width="14.28515625" style="9"/>
  </cols>
  <sheetData>
    <row r="1" spans="1:89" ht="15" customHeight="1" thickBot="1" x14ac:dyDescent="0.25">
      <c r="A1" s="1349"/>
      <c r="B1" s="1350"/>
      <c r="C1" s="1350"/>
      <c r="D1" s="1350"/>
      <c r="E1" s="1351"/>
      <c r="F1" s="1358"/>
      <c r="G1" s="1358"/>
      <c r="H1" s="1358"/>
      <c r="I1" s="1358"/>
      <c r="J1" s="1358"/>
      <c r="K1" s="1352"/>
      <c r="L1" s="265"/>
      <c r="M1" s="265"/>
      <c r="N1" s="265"/>
      <c r="O1" s="265"/>
      <c r="P1" s="265"/>
      <c r="Q1" s="265"/>
      <c r="R1" s="265"/>
      <c r="S1" s="265"/>
      <c r="T1" s="265"/>
      <c r="U1" s="265"/>
      <c r="V1" s="265"/>
      <c r="W1" s="265"/>
      <c r="X1" s="265"/>
      <c r="Y1" s="265"/>
      <c r="Z1" s="265"/>
      <c r="AA1" s="265"/>
      <c r="AB1" s="265"/>
      <c r="AC1" s="265"/>
      <c r="AD1" s="265"/>
      <c r="AE1" s="265"/>
      <c r="AF1" s="265"/>
      <c r="AG1" s="265"/>
      <c r="AH1" s="265"/>
      <c r="AI1" s="265"/>
      <c r="AJ1" s="265"/>
      <c r="AK1" s="265"/>
      <c r="AL1" s="265"/>
      <c r="AM1" s="265"/>
      <c r="AN1" s="265"/>
      <c r="AO1" s="265"/>
      <c r="AP1" s="265"/>
      <c r="AQ1" s="265"/>
      <c r="AR1" s="265"/>
      <c r="AS1" s="265"/>
      <c r="AT1" s="265"/>
      <c r="AU1" s="265"/>
      <c r="AV1" s="265"/>
      <c r="AW1" s="265"/>
      <c r="AX1" s="265"/>
      <c r="AY1" s="265"/>
      <c r="AZ1" s="265"/>
      <c r="BA1" s="265"/>
      <c r="BB1" s="265"/>
      <c r="BC1" s="265"/>
      <c r="BD1" s="265"/>
      <c r="BE1" s="265"/>
      <c r="BF1" s="265"/>
      <c r="BG1" s="265"/>
      <c r="BH1" s="265"/>
      <c r="BI1" s="265"/>
      <c r="BJ1" s="265"/>
      <c r="BK1" s="265"/>
      <c r="BL1" s="265"/>
      <c r="BM1" s="265"/>
      <c r="BN1" s="692"/>
      <c r="BO1" s="692"/>
      <c r="BP1" s="692"/>
      <c r="BQ1" s="1862" t="s">
        <v>244</v>
      </c>
      <c r="BR1" s="1854" t="s">
        <v>394</v>
      </c>
      <c r="BS1" s="1854" t="s">
        <v>395</v>
      </c>
      <c r="BT1" s="1956" t="s">
        <v>1</v>
      </c>
      <c r="BU1" s="1950" t="s">
        <v>698</v>
      </c>
      <c r="BV1" s="199"/>
      <c r="BW1" s="1354" t="s">
        <v>131</v>
      </c>
      <c r="BX1" s="1355"/>
      <c r="BY1" s="1355"/>
      <c r="BZ1" s="1355"/>
      <c r="CA1" s="1355"/>
      <c r="CB1" s="1355"/>
      <c r="CC1" s="1355"/>
      <c r="CD1" s="1355"/>
      <c r="CE1" s="1355"/>
      <c r="CF1" s="1355"/>
      <c r="CG1" s="1355"/>
      <c r="CH1" s="1355"/>
      <c r="CI1" s="1355"/>
      <c r="CJ1" s="1355"/>
      <c r="CK1" s="8"/>
    </row>
    <row r="2" spans="1:89" s="195" customFormat="1" ht="15" customHeight="1" x14ac:dyDescent="0.2">
      <c r="A2" s="1326" t="s">
        <v>0</v>
      </c>
      <c r="B2" s="1326" t="s">
        <v>698</v>
      </c>
      <c r="C2" s="1328" t="s">
        <v>1</v>
      </c>
      <c r="D2" s="1359" t="s">
        <v>243</v>
      </c>
      <c r="E2" s="1328" t="s">
        <v>2</v>
      </c>
      <c r="F2" s="1360" t="s">
        <v>3</v>
      </c>
      <c r="G2" s="1361"/>
      <c r="H2" s="1361"/>
      <c r="I2" s="1361"/>
      <c r="J2" s="1362"/>
      <c r="K2" s="1328" t="s">
        <v>4</v>
      </c>
      <c r="L2" s="1862" t="s">
        <v>376</v>
      </c>
      <c r="M2" s="1854"/>
      <c r="N2" s="1854"/>
      <c r="O2" s="1842" t="s">
        <v>377</v>
      </c>
      <c r="P2" s="1843"/>
      <c r="Q2" s="1844"/>
      <c r="R2" s="1842" t="s">
        <v>378</v>
      </c>
      <c r="S2" s="1843"/>
      <c r="T2" s="1844"/>
      <c r="U2" s="1848" t="s">
        <v>379</v>
      </c>
      <c r="V2" s="1849"/>
      <c r="W2" s="1850"/>
      <c r="X2" s="1854" t="s">
        <v>380</v>
      </c>
      <c r="Y2" s="1854"/>
      <c r="Z2" s="1854"/>
      <c r="AA2" s="1842" t="s">
        <v>381</v>
      </c>
      <c r="AB2" s="1843"/>
      <c r="AC2" s="1844"/>
      <c r="AD2" s="1842" t="s">
        <v>382</v>
      </c>
      <c r="AE2" s="1843"/>
      <c r="AF2" s="1844"/>
      <c r="AG2" s="1848" t="s">
        <v>383</v>
      </c>
      <c r="AH2" s="1849"/>
      <c r="AI2" s="1850"/>
      <c r="AJ2" s="1848" t="s">
        <v>384</v>
      </c>
      <c r="AK2" s="1849"/>
      <c r="AL2" s="2008"/>
      <c r="AM2" s="1862" t="s">
        <v>385</v>
      </c>
      <c r="AN2" s="1854"/>
      <c r="AO2" s="1854"/>
      <c r="AP2" s="1842" t="s">
        <v>386</v>
      </c>
      <c r="AQ2" s="1843"/>
      <c r="AR2" s="1844"/>
      <c r="AS2" s="1842" t="s">
        <v>387</v>
      </c>
      <c r="AT2" s="1843"/>
      <c r="AU2" s="1844"/>
      <c r="AV2" s="1848" t="s">
        <v>388</v>
      </c>
      <c r="AW2" s="1849"/>
      <c r="AX2" s="2008"/>
      <c r="AY2" s="2010" t="s">
        <v>389</v>
      </c>
      <c r="AZ2" s="1854"/>
      <c r="BA2" s="1854"/>
      <c r="BB2" s="1842" t="s">
        <v>390</v>
      </c>
      <c r="BC2" s="1843"/>
      <c r="BD2" s="1844"/>
      <c r="BE2" s="1842" t="s">
        <v>391</v>
      </c>
      <c r="BF2" s="1843"/>
      <c r="BG2" s="1843"/>
      <c r="BH2" s="2019" t="s">
        <v>392</v>
      </c>
      <c r="BI2" s="1849"/>
      <c r="BJ2" s="1850"/>
      <c r="BK2" s="1848" t="s">
        <v>393</v>
      </c>
      <c r="BL2" s="1849"/>
      <c r="BM2" s="1849"/>
      <c r="BN2" s="1848" t="s">
        <v>401</v>
      </c>
      <c r="BO2" s="1849"/>
      <c r="BP2" s="2008"/>
      <c r="BQ2" s="1863"/>
      <c r="BR2" s="1855"/>
      <c r="BS2" s="1855"/>
      <c r="BT2" s="1830"/>
      <c r="BU2" s="1951"/>
      <c r="BV2" s="1335" t="s">
        <v>8</v>
      </c>
      <c r="BW2" s="1336"/>
      <c r="BX2" s="1328" t="s">
        <v>9</v>
      </c>
      <c r="BY2" s="1328" t="s">
        <v>10</v>
      </c>
      <c r="BZ2" s="1328" t="s">
        <v>567</v>
      </c>
      <c r="CA2" s="1328" t="s">
        <v>568</v>
      </c>
      <c r="CB2" s="1359" t="s">
        <v>11</v>
      </c>
      <c r="CC2" s="1359" t="s">
        <v>20</v>
      </c>
      <c r="CD2" s="1328" t="s">
        <v>569</v>
      </c>
      <c r="CE2" s="1328" t="s">
        <v>568</v>
      </c>
      <c r="CF2" s="1359" t="s">
        <v>11</v>
      </c>
      <c r="CG2" s="1328" t="s">
        <v>22</v>
      </c>
      <c r="CH2" s="1328" t="s">
        <v>23</v>
      </c>
      <c r="CI2" s="1328" t="s">
        <v>12</v>
      </c>
      <c r="CJ2" s="1328" t="s">
        <v>13</v>
      </c>
      <c r="CK2" s="192"/>
    </row>
    <row r="3" spans="1:89" s="195" customFormat="1" ht="15" customHeight="1" x14ac:dyDescent="0.2">
      <c r="A3" s="1327"/>
      <c r="B3" s="1327"/>
      <c r="C3" s="1327"/>
      <c r="D3" s="1328"/>
      <c r="E3" s="1328"/>
      <c r="F3" s="1329" t="s">
        <v>14</v>
      </c>
      <c r="G3" s="1329" t="s">
        <v>15</v>
      </c>
      <c r="H3" s="1329" t="s">
        <v>16</v>
      </c>
      <c r="I3" s="1330" t="s">
        <v>17</v>
      </c>
      <c r="J3" s="1331"/>
      <c r="K3" s="1328"/>
      <c r="L3" s="1863"/>
      <c r="M3" s="1855"/>
      <c r="N3" s="1855"/>
      <c r="O3" s="1845"/>
      <c r="P3" s="1846"/>
      <c r="Q3" s="1847"/>
      <c r="R3" s="1845"/>
      <c r="S3" s="1846"/>
      <c r="T3" s="1847"/>
      <c r="U3" s="1851"/>
      <c r="V3" s="1852"/>
      <c r="W3" s="1853"/>
      <c r="X3" s="1855"/>
      <c r="Y3" s="1855"/>
      <c r="Z3" s="1855"/>
      <c r="AA3" s="1845"/>
      <c r="AB3" s="1846"/>
      <c r="AC3" s="1847"/>
      <c r="AD3" s="1845"/>
      <c r="AE3" s="1846"/>
      <c r="AF3" s="1847"/>
      <c r="AG3" s="1851"/>
      <c r="AH3" s="1852"/>
      <c r="AI3" s="1853"/>
      <c r="AJ3" s="1851"/>
      <c r="AK3" s="1852"/>
      <c r="AL3" s="2009"/>
      <c r="AM3" s="1863"/>
      <c r="AN3" s="1855"/>
      <c r="AO3" s="1855"/>
      <c r="AP3" s="1845"/>
      <c r="AQ3" s="1846"/>
      <c r="AR3" s="1847"/>
      <c r="AS3" s="1845"/>
      <c r="AT3" s="1846"/>
      <c r="AU3" s="1847"/>
      <c r="AV3" s="1851"/>
      <c r="AW3" s="1852"/>
      <c r="AX3" s="2009"/>
      <c r="AY3" s="2011"/>
      <c r="AZ3" s="1855"/>
      <c r="BA3" s="1855"/>
      <c r="BB3" s="1845"/>
      <c r="BC3" s="1846"/>
      <c r="BD3" s="1847"/>
      <c r="BE3" s="1845"/>
      <c r="BF3" s="1846"/>
      <c r="BG3" s="1846"/>
      <c r="BH3" s="2020"/>
      <c r="BI3" s="1852"/>
      <c r="BJ3" s="1853"/>
      <c r="BK3" s="1851"/>
      <c r="BL3" s="1852"/>
      <c r="BM3" s="1852"/>
      <c r="BN3" s="1851"/>
      <c r="BO3" s="1852"/>
      <c r="BP3" s="2009"/>
      <c r="BQ3" s="1863"/>
      <c r="BR3" s="1855"/>
      <c r="BS3" s="1855"/>
      <c r="BT3" s="1830"/>
      <c r="BU3" s="1951"/>
      <c r="BV3" s="1337"/>
      <c r="BW3" s="1338"/>
      <c r="BX3" s="1328"/>
      <c r="BY3" s="1328"/>
      <c r="BZ3" s="1328"/>
      <c r="CA3" s="1328"/>
      <c r="CB3" s="1328"/>
      <c r="CC3" s="1328"/>
      <c r="CD3" s="1328"/>
      <c r="CE3" s="1328"/>
      <c r="CF3" s="1328"/>
      <c r="CG3" s="1328"/>
      <c r="CH3" s="1328"/>
      <c r="CI3" s="1328"/>
      <c r="CJ3" s="1328"/>
      <c r="CK3" s="192"/>
    </row>
    <row r="4" spans="1:89" s="195" customFormat="1" ht="21.75" customHeight="1" thickBot="1" x14ac:dyDescent="0.25">
      <c r="A4" s="1327"/>
      <c r="B4" s="1327"/>
      <c r="C4" s="1327"/>
      <c r="D4" s="1328"/>
      <c r="E4" s="1328"/>
      <c r="F4" s="1328"/>
      <c r="G4" s="1328"/>
      <c r="H4" s="1328"/>
      <c r="I4" s="266" t="s">
        <v>18</v>
      </c>
      <c r="J4" s="266" t="s">
        <v>19</v>
      </c>
      <c r="K4" s="1328"/>
      <c r="L4" s="318" t="s">
        <v>398</v>
      </c>
      <c r="M4" s="319" t="s">
        <v>399</v>
      </c>
      <c r="N4" s="319" t="s">
        <v>400</v>
      </c>
      <c r="O4" s="319" t="s">
        <v>398</v>
      </c>
      <c r="P4" s="319" t="s">
        <v>399</v>
      </c>
      <c r="Q4" s="319" t="s">
        <v>400</v>
      </c>
      <c r="R4" s="319" t="s">
        <v>398</v>
      </c>
      <c r="S4" s="319" t="s">
        <v>399</v>
      </c>
      <c r="T4" s="319" t="s">
        <v>400</v>
      </c>
      <c r="U4" s="222" t="s">
        <v>398</v>
      </c>
      <c r="V4" s="222" t="s">
        <v>399</v>
      </c>
      <c r="W4" s="222" t="s">
        <v>400</v>
      </c>
      <c r="X4" s="319" t="s">
        <v>398</v>
      </c>
      <c r="Y4" s="319" t="s">
        <v>399</v>
      </c>
      <c r="Z4" s="319" t="s">
        <v>400</v>
      </c>
      <c r="AA4" s="319" t="s">
        <v>398</v>
      </c>
      <c r="AB4" s="319" t="s">
        <v>399</v>
      </c>
      <c r="AC4" s="319" t="s">
        <v>400</v>
      </c>
      <c r="AD4" s="319" t="s">
        <v>398</v>
      </c>
      <c r="AE4" s="319" t="s">
        <v>399</v>
      </c>
      <c r="AF4" s="319" t="s">
        <v>400</v>
      </c>
      <c r="AG4" s="222" t="s">
        <v>398</v>
      </c>
      <c r="AH4" s="222" t="s">
        <v>399</v>
      </c>
      <c r="AI4" s="222" t="s">
        <v>400</v>
      </c>
      <c r="AJ4" s="222" t="s">
        <v>398</v>
      </c>
      <c r="AK4" s="222" t="s">
        <v>399</v>
      </c>
      <c r="AL4" s="327" t="s">
        <v>400</v>
      </c>
      <c r="AM4" s="647" t="s">
        <v>398</v>
      </c>
      <c r="AN4" s="648" t="s">
        <v>399</v>
      </c>
      <c r="AO4" s="648" t="s">
        <v>400</v>
      </c>
      <c r="AP4" s="648" t="s">
        <v>398</v>
      </c>
      <c r="AQ4" s="648" t="s">
        <v>399</v>
      </c>
      <c r="AR4" s="648" t="s">
        <v>400</v>
      </c>
      <c r="AS4" s="648" t="s">
        <v>398</v>
      </c>
      <c r="AT4" s="648" t="s">
        <v>399</v>
      </c>
      <c r="AU4" s="648" t="s">
        <v>400</v>
      </c>
      <c r="AV4" s="222" t="s">
        <v>398</v>
      </c>
      <c r="AW4" s="222" t="s">
        <v>399</v>
      </c>
      <c r="AX4" s="327" t="s">
        <v>400</v>
      </c>
      <c r="AY4" s="325" t="s">
        <v>398</v>
      </c>
      <c r="AZ4" s="270" t="s">
        <v>399</v>
      </c>
      <c r="BA4" s="270" t="s">
        <v>400</v>
      </c>
      <c r="BB4" s="270" t="s">
        <v>398</v>
      </c>
      <c r="BC4" s="270" t="s">
        <v>399</v>
      </c>
      <c r="BD4" s="270" t="s">
        <v>400</v>
      </c>
      <c r="BE4" s="270" t="s">
        <v>398</v>
      </c>
      <c r="BF4" s="270" t="s">
        <v>399</v>
      </c>
      <c r="BG4" s="661" t="s">
        <v>400</v>
      </c>
      <c r="BH4" s="663" t="s">
        <v>398</v>
      </c>
      <c r="BI4" s="222" t="s">
        <v>399</v>
      </c>
      <c r="BJ4" s="222" t="s">
        <v>400</v>
      </c>
      <c r="BK4" s="222" t="s">
        <v>398</v>
      </c>
      <c r="BL4" s="222" t="s">
        <v>399</v>
      </c>
      <c r="BM4" s="223" t="s">
        <v>400</v>
      </c>
      <c r="BN4" s="222" t="s">
        <v>398</v>
      </c>
      <c r="BO4" s="222" t="s">
        <v>399</v>
      </c>
      <c r="BP4" s="327" t="s">
        <v>400</v>
      </c>
      <c r="BQ4" s="2016"/>
      <c r="BR4" s="2018"/>
      <c r="BS4" s="2018"/>
      <c r="BT4" s="1957"/>
      <c r="BU4" s="1952"/>
      <c r="BV4" s="1339"/>
      <c r="BW4" s="1340"/>
      <c r="BX4" s="1328"/>
      <c r="BY4" s="1328"/>
      <c r="BZ4" s="1328"/>
      <c r="CA4" s="1328"/>
      <c r="CB4" s="2017"/>
      <c r="CC4" s="2017"/>
      <c r="CD4" s="1328"/>
      <c r="CE4" s="1328"/>
      <c r="CF4" s="2017"/>
      <c r="CG4" s="1328"/>
      <c r="CH4" s="1328"/>
      <c r="CI4" s="1328"/>
      <c r="CJ4" s="1328"/>
      <c r="CK4" s="192"/>
    </row>
    <row r="5" spans="1:89" ht="63" customHeight="1" x14ac:dyDescent="0.2">
      <c r="A5" s="1325" t="s">
        <v>697</v>
      </c>
      <c r="B5" s="1949">
        <v>0.12</v>
      </c>
      <c r="C5" s="618">
        <v>2.5000000000000001E-3</v>
      </c>
      <c r="D5" s="191">
        <v>38</v>
      </c>
      <c r="E5" s="298" t="s">
        <v>486</v>
      </c>
      <c r="F5" s="298" t="s">
        <v>342</v>
      </c>
      <c r="G5" s="539" t="s">
        <v>649</v>
      </c>
      <c r="H5" s="539" t="s">
        <v>29</v>
      </c>
      <c r="I5" s="312">
        <v>0.54</v>
      </c>
      <c r="J5" s="313">
        <v>2018</v>
      </c>
      <c r="K5" s="312">
        <v>0.6</v>
      </c>
      <c r="L5" s="477"/>
      <c r="M5" s="326"/>
      <c r="N5" s="326"/>
      <c r="O5" s="326"/>
      <c r="P5" s="326"/>
      <c r="Q5" s="326"/>
      <c r="R5" s="326"/>
      <c r="S5" s="326"/>
      <c r="T5" s="326"/>
      <c r="U5" s="622"/>
      <c r="V5" s="622"/>
      <c r="W5" s="359">
        <v>0.04</v>
      </c>
      <c r="X5" s="326"/>
      <c r="Y5" s="326"/>
      <c r="Z5" s="326"/>
      <c r="AA5" s="326"/>
      <c r="AB5" s="326"/>
      <c r="AC5" s="326"/>
      <c r="AD5" s="326"/>
      <c r="AE5" s="326"/>
      <c r="AF5" s="326"/>
      <c r="AG5" s="622"/>
      <c r="AH5" s="622"/>
      <c r="AI5" s="355">
        <v>3.0999999999999999E-3</v>
      </c>
      <c r="AJ5" s="630"/>
      <c r="AK5" s="630"/>
      <c r="AL5" s="368">
        <v>0.5</v>
      </c>
      <c r="AM5" s="326"/>
      <c r="AN5" s="326"/>
      <c r="AO5" s="326"/>
      <c r="AP5" s="326"/>
      <c r="AQ5" s="326"/>
      <c r="AR5" s="326"/>
      <c r="AS5" s="326"/>
      <c r="AT5" s="326"/>
      <c r="AU5" s="326"/>
      <c r="AV5" s="326"/>
      <c r="AW5" s="326"/>
      <c r="AX5" s="642" t="s">
        <v>702</v>
      </c>
      <c r="AY5" s="304"/>
      <c r="AZ5" s="304"/>
      <c r="BA5" s="304"/>
      <c r="BB5" s="304"/>
      <c r="BC5" s="304"/>
      <c r="BD5" s="304"/>
      <c r="BE5" s="304"/>
      <c r="BF5" s="304"/>
      <c r="BG5" s="304"/>
      <c r="BH5" s="326"/>
      <c r="BI5" s="326"/>
      <c r="BJ5" s="719" t="s">
        <v>709</v>
      </c>
      <c r="BK5" s="326"/>
      <c r="BL5" s="720"/>
      <c r="BM5" s="720" t="s">
        <v>710</v>
      </c>
      <c r="BN5" s="326"/>
      <c r="BO5" s="326"/>
      <c r="BP5" s="721" t="s">
        <v>711</v>
      </c>
      <c r="BQ5" s="473">
        <v>0.6</v>
      </c>
      <c r="BR5" s="473" t="str">
        <f>BP5</f>
        <v>87.44%</v>
      </c>
      <c r="BS5" s="473">
        <v>1</v>
      </c>
      <c r="BT5" s="618">
        <f t="shared" ref="BT5:BT10" si="0">BS5*C5</f>
        <v>2.5000000000000001E-3</v>
      </c>
      <c r="BU5" s="1949">
        <f>SUM(BT5:BT41)</f>
        <v>0.12249999999999997</v>
      </c>
      <c r="BV5" s="34">
        <v>91</v>
      </c>
      <c r="BW5" s="269" t="s">
        <v>133</v>
      </c>
      <c r="BX5" s="267">
        <v>1</v>
      </c>
      <c r="BY5" s="264">
        <v>0.25</v>
      </c>
      <c r="BZ5" s="467"/>
      <c r="CA5" s="467"/>
      <c r="CB5" s="472" t="s">
        <v>134</v>
      </c>
      <c r="CC5" s="467">
        <v>0.25</v>
      </c>
      <c r="CD5" s="467"/>
      <c r="CE5" s="467"/>
      <c r="CF5" s="472" t="s">
        <v>134</v>
      </c>
      <c r="CG5" s="264">
        <v>0.25</v>
      </c>
      <c r="CH5" s="264">
        <v>0.25</v>
      </c>
      <c r="CI5" s="947" t="s">
        <v>135</v>
      </c>
      <c r="CJ5" s="948" t="s">
        <v>136</v>
      </c>
      <c r="CK5" s="8"/>
    </row>
    <row r="6" spans="1:89" ht="92.1" customHeight="1" x14ac:dyDescent="0.2">
      <c r="A6" s="1325"/>
      <c r="B6" s="1325"/>
      <c r="C6" s="618">
        <v>2.5000000000000001E-3</v>
      </c>
      <c r="D6" s="191">
        <v>39</v>
      </c>
      <c r="E6" s="298" t="s">
        <v>343</v>
      </c>
      <c r="F6" s="298" t="s">
        <v>344</v>
      </c>
      <c r="G6" s="539" t="s">
        <v>102</v>
      </c>
      <c r="H6" s="539" t="s">
        <v>29</v>
      </c>
      <c r="I6" s="314">
        <v>0.45</v>
      </c>
      <c r="J6" s="313">
        <v>2018</v>
      </c>
      <c r="K6" s="314">
        <v>0.6</v>
      </c>
      <c r="L6" s="478"/>
      <c r="M6" s="303"/>
      <c r="N6" s="303"/>
      <c r="O6" s="303"/>
      <c r="P6" s="303"/>
      <c r="Q6" s="303"/>
      <c r="R6" s="303"/>
      <c r="S6" s="303"/>
      <c r="T6" s="303"/>
      <c r="U6" s="623"/>
      <c r="V6" s="623"/>
      <c r="W6" s="359">
        <v>0.1</v>
      </c>
      <c r="X6" s="303"/>
      <c r="Y6" s="303"/>
      <c r="Z6" s="303"/>
      <c r="AA6" s="303"/>
      <c r="AB6" s="303"/>
      <c r="AC6" s="303"/>
      <c r="AD6" s="303"/>
      <c r="AE6" s="303"/>
      <c r="AF6" s="303"/>
      <c r="AG6" s="623"/>
      <c r="AH6" s="623"/>
      <c r="AI6" s="359">
        <v>0.1</v>
      </c>
      <c r="AJ6" s="631"/>
      <c r="AK6" s="631"/>
      <c r="AL6" s="368">
        <v>0.2</v>
      </c>
      <c r="AM6" s="303"/>
      <c r="AN6" s="303"/>
      <c r="AO6" s="303"/>
      <c r="AP6" s="303"/>
      <c r="AQ6" s="303"/>
      <c r="AR6" s="303"/>
      <c r="AS6" s="303"/>
      <c r="AT6" s="303"/>
      <c r="AU6" s="303"/>
      <c r="AV6" s="303"/>
      <c r="AW6" s="303"/>
      <c r="AX6" s="641">
        <v>0.08</v>
      </c>
      <c r="AY6" s="303"/>
      <c r="AZ6" s="303"/>
      <c r="BA6" s="303"/>
      <c r="BB6" s="303"/>
      <c r="BC6" s="303"/>
      <c r="BD6" s="303"/>
      <c r="BE6" s="303"/>
      <c r="BF6" s="303"/>
      <c r="BG6" s="303"/>
      <c r="BH6" s="303"/>
      <c r="BI6" s="303"/>
      <c r="BJ6" s="716">
        <v>0.32</v>
      </c>
      <c r="BK6" s="303"/>
      <c r="BL6" s="717"/>
      <c r="BM6" s="717">
        <v>0.4</v>
      </c>
      <c r="BN6" s="303"/>
      <c r="BO6" s="303"/>
      <c r="BP6" s="718">
        <v>0.6</v>
      </c>
      <c r="BQ6" s="468">
        <v>0.6</v>
      </c>
      <c r="BR6" s="468">
        <v>0.6</v>
      </c>
      <c r="BS6" s="468">
        <f>BR6/BQ6</f>
        <v>1</v>
      </c>
      <c r="BT6" s="618">
        <f t="shared" si="0"/>
        <v>2.5000000000000001E-3</v>
      </c>
      <c r="BU6" s="1325"/>
      <c r="BV6" s="34">
        <v>92</v>
      </c>
      <c r="BW6" s="33" t="s">
        <v>137</v>
      </c>
      <c r="BX6" s="267">
        <v>1</v>
      </c>
      <c r="BY6" s="264">
        <v>0.25</v>
      </c>
      <c r="BZ6" s="467"/>
      <c r="CA6" s="467"/>
      <c r="CB6" s="472" t="s">
        <v>138</v>
      </c>
      <c r="CC6" s="264">
        <v>0.25</v>
      </c>
      <c r="CD6" s="467"/>
      <c r="CE6" s="467"/>
      <c r="CF6" s="472" t="s">
        <v>138</v>
      </c>
      <c r="CG6" s="264">
        <v>0.25</v>
      </c>
      <c r="CH6" s="264">
        <v>0.25</v>
      </c>
      <c r="CI6" s="947"/>
      <c r="CJ6" s="947"/>
      <c r="CK6" s="8"/>
    </row>
    <row r="7" spans="1:89" ht="70.5" customHeight="1" x14ac:dyDescent="0.2">
      <c r="A7" s="1325"/>
      <c r="B7" s="1325"/>
      <c r="C7" s="618">
        <v>2.5000000000000001E-3</v>
      </c>
      <c r="D7" s="191">
        <v>40</v>
      </c>
      <c r="E7" s="315" t="s">
        <v>349</v>
      </c>
      <c r="F7" s="298" t="s">
        <v>350</v>
      </c>
      <c r="G7" s="539" t="s">
        <v>103</v>
      </c>
      <c r="H7" s="539" t="s">
        <v>86</v>
      </c>
      <c r="I7" s="313">
        <v>1</v>
      </c>
      <c r="J7" s="313">
        <v>2018</v>
      </c>
      <c r="K7" s="313">
        <v>1</v>
      </c>
      <c r="L7" s="478"/>
      <c r="M7" s="303"/>
      <c r="N7" s="303"/>
      <c r="O7" s="303"/>
      <c r="P7" s="303"/>
      <c r="Q7" s="303"/>
      <c r="R7" s="303"/>
      <c r="S7" s="303"/>
      <c r="T7" s="303"/>
      <c r="U7" s="623"/>
      <c r="V7" s="623"/>
      <c r="W7" s="530">
        <v>0</v>
      </c>
      <c r="X7" s="303"/>
      <c r="Y7" s="303"/>
      <c r="Z7" s="303"/>
      <c r="AA7" s="303"/>
      <c r="AB7" s="303"/>
      <c r="AC7" s="303"/>
      <c r="AD7" s="303"/>
      <c r="AE7" s="303"/>
      <c r="AF7" s="303"/>
      <c r="AG7" s="623"/>
      <c r="AH7" s="623"/>
      <c r="AI7" s="530">
        <v>0</v>
      </c>
      <c r="AJ7" s="631"/>
      <c r="AK7" s="631"/>
      <c r="AL7" s="525">
        <v>0</v>
      </c>
      <c r="AM7" s="303"/>
      <c r="AN7" s="303"/>
      <c r="AO7" s="303"/>
      <c r="AP7" s="303"/>
      <c r="AQ7" s="303"/>
      <c r="AR7" s="303"/>
      <c r="AS7" s="303"/>
      <c r="AT7" s="303"/>
      <c r="AU7" s="303"/>
      <c r="AV7" s="303"/>
      <c r="AW7" s="303"/>
      <c r="AX7" s="641">
        <v>0</v>
      </c>
      <c r="AY7" s="303"/>
      <c r="AZ7" s="303"/>
      <c r="BA7" s="303"/>
      <c r="BB7" s="303"/>
      <c r="BC7" s="303"/>
      <c r="BD7" s="303"/>
      <c r="BE7" s="303"/>
      <c r="BF7" s="303"/>
      <c r="BG7" s="303"/>
      <c r="BH7" s="303">
        <v>1</v>
      </c>
      <c r="BI7" s="303">
        <v>1</v>
      </c>
      <c r="BJ7" s="716">
        <v>1</v>
      </c>
      <c r="BK7" s="303">
        <v>1</v>
      </c>
      <c r="BL7" s="905">
        <v>1</v>
      </c>
      <c r="BM7" s="717">
        <v>1</v>
      </c>
      <c r="BN7" s="303">
        <v>1</v>
      </c>
      <c r="BO7" s="303">
        <v>1</v>
      </c>
      <c r="BP7" s="718">
        <v>1</v>
      </c>
      <c r="BQ7" s="469">
        <v>1</v>
      </c>
      <c r="BR7" s="469">
        <v>1</v>
      </c>
      <c r="BS7" s="468">
        <v>1</v>
      </c>
      <c r="BT7" s="618">
        <f t="shared" si="0"/>
        <v>2.5000000000000001E-3</v>
      </c>
      <c r="BU7" s="1325"/>
      <c r="BV7" s="34">
        <v>93</v>
      </c>
      <c r="BW7" s="106" t="s">
        <v>139</v>
      </c>
      <c r="BX7" s="267">
        <v>1</v>
      </c>
      <c r="BY7" s="264">
        <v>1</v>
      </c>
      <c r="BZ7" s="467"/>
      <c r="CA7" s="467"/>
      <c r="CB7" s="472" t="s">
        <v>140</v>
      </c>
      <c r="CC7" s="264" t="s">
        <v>227</v>
      </c>
      <c r="CD7" s="467"/>
      <c r="CE7" s="467"/>
      <c r="CF7" s="472" t="s">
        <v>140</v>
      </c>
      <c r="CG7" s="264" t="s">
        <v>227</v>
      </c>
      <c r="CH7" s="264" t="s">
        <v>227</v>
      </c>
      <c r="CI7" s="947"/>
      <c r="CJ7" s="947"/>
      <c r="CK7" s="8"/>
    </row>
    <row r="8" spans="1:89" ht="69" customHeight="1" x14ac:dyDescent="0.2">
      <c r="A8" s="1325"/>
      <c r="B8" s="1325"/>
      <c r="C8" s="618">
        <v>2.5000000000000001E-3</v>
      </c>
      <c r="D8" s="191">
        <v>41</v>
      </c>
      <c r="E8" s="315" t="s">
        <v>348</v>
      </c>
      <c r="F8" s="298" t="s">
        <v>347</v>
      </c>
      <c r="G8" s="539" t="s">
        <v>650</v>
      </c>
      <c r="H8" s="313" t="s">
        <v>29</v>
      </c>
      <c r="I8" s="314">
        <v>0.45</v>
      </c>
      <c r="J8" s="313">
        <v>2018</v>
      </c>
      <c r="K8" s="314">
        <v>0.5</v>
      </c>
      <c r="L8" s="478"/>
      <c r="M8" s="303"/>
      <c r="N8" s="479"/>
      <c r="O8" s="303"/>
      <c r="P8" s="303"/>
      <c r="Q8" s="480"/>
      <c r="R8" s="303"/>
      <c r="S8" s="303"/>
      <c r="T8" s="479"/>
      <c r="U8" s="623"/>
      <c r="V8" s="623"/>
      <c r="W8" s="359">
        <v>0</v>
      </c>
      <c r="X8" s="303"/>
      <c r="Y8" s="303"/>
      <c r="Z8" s="303"/>
      <c r="AA8" s="303"/>
      <c r="AB8" s="303"/>
      <c r="AC8" s="303"/>
      <c r="AD8" s="303"/>
      <c r="AE8" s="303"/>
      <c r="AF8" s="303"/>
      <c r="AG8" s="623"/>
      <c r="AH8" s="623"/>
      <c r="AI8" s="359">
        <v>0.45</v>
      </c>
      <c r="AJ8" s="631"/>
      <c r="AK8" s="631"/>
      <c r="AL8" s="368">
        <v>0.45</v>
      </c>
      <c r="AM8" s="303"/>
      <c r="AN8" s="303"/>
      <c r="AO8" s="303"/>
      <c r="AP8" s="303"/>
      <c r="AQ8" s="303"/>
      <c r="AR8" s="303"/>
      <c r="AS8" s="303"/>
      <c r="AT8" s="303"/>
      <c r="AU8" s="303"/>
      <c r="AV8" s="303"/>
      <c r="AW8" s="303"/>
      <c r="AX8" s="641">
        <v>0</v>
      </c>
      <c r="AY8" s="303"/>
      <c r="AZ8" s="303"/>
      <c r="BA8" s="303"/>
      <c r="BB8" s="303"/>
      <c r="BC8" s="303"/>
      <c r="BD8" s="303"/>
      <c r="BE8" s="303"/>
      <c r="BF8" s="303"/>
      <c r="BG8" s="303"/>
      <c r="BH8" s="303"/>
      <c r="BI8" s="303"/>
      <c r="BJ8" s="716">
        <v>0.5</v>
      </c>
      <c r="BK8" s="303"/>
      <c r="BL8" s="717"/>
      <c r="BM8" s="717">
        <v>0.5</v>
      </c>
      <c r="BN8" s="303"/>
      <c r="BO8" s="303"/>
      <c r="BP8" s="718">
        <v>0.95</v>
      </c>
      <c r="BQ8" s="468">
        <v>0.5</v>
      </c>
      <c r="BR8" s="468">
        <v>0.95</v>
      </c>
      <c r="BS8" s="468">
        <v>1</v>
      </c>
      <c r="BT8" s="618">
        <f t="shared" si="0"/>
        <v>2.5000000000000001E-3</v>
      </c>
      <c r="BU8" s="1325"/>
      <c r="BV8" s="34">
        <v>94</v>
      </c>
      <c r="BW8" s="33" t="s">
        <v>141</v>
      </c>
      <c r="BX8" s="267">
        <v>1</v>
      </c>
      <c r="BY8" s="264">
        <v>0.25</v>
      </c>
      <c r="BZ8" s="467"/>
      <c r="CA8" s="467"/>
      <c r="CB8" s="472" t="s">
        <v>142</v>
      </c>
      <c r="CC8" s="264">
        <v>0.25</v>
      </c>
      <c r="CD8" s="467"/>
      <c r="CE8" s="467"/>
      <c r="CF8" s="472" t="s">
        <v>142</v>
      </c>
      <c r="CG8" s="264">
        <v>0.25</v>
      </c>
      <c r="CH8" s="264">
        <v>0.25</v>
      </c>
      <c r="CI8" s="947"/>
      <c r="CJ8" s="947"/>
      <c r="CK8" s="8"/>
    </row>
    <row r="9" spans="1:89" ht="114" customHeight="1" x14ac:dyDescent="0.2">
      <c r="A9" s="1325"/>
      <c r="B9" s="1325"/>
      <c r="C9" s="618">
        <v>2.5000000000000001E-3</v>
      </c>
      <c r="D9" s="191">
        <v>42</v>
      </c>
      <c r="E9" s="298" t="s">
        <v>345</v>
      </c>
      <c r="F9" s="298" t="s">
        <v>346</v>
      </c>
      <c r="G9" s="539" t="s">
        <v>651</v>
      </c>
      <c r="H9" s="313" t="s">
        <v>29</v>
      </c>
      <c r="I9" s="314">
        <v>0.35</v>
      </c>
      <c r="J9" s="313">
        <v>2018</v>
      </c>
      <c r="K9" s="314">
        <v>0.4</v>
      </c>
      <c r="L9" s="478"/>
      <c r="M9" s="303"/>
      <c r="N9" s="303"/>
      <c r="O9" s="303"/>
      <c r="P9" s="303"/>
      <c r="Q9" s="303"/>
      <c r="R9" s="303"/>
      <c r="S9" s="303"/>
      <c r="T9" s="303"/>
      <c r="U9" s="623"/>
      <c r="V9" s="623"/>
      <c r="W9" s="359">
        <v>0</v>
      </c>
      <c r="X9" s="303"/>
      <c r="Y9" s="303"/>
      <c r="Z9" s="303"/>
      <c r="AA9" s="303"/>
      <c r="AB9" s="303"/>
      <c r="AC9" s="303"/>
      <c r="AD9" s="303"/>
      <c r="AE9" s="303"/>
      <c r="AF9" s="303"/>
      <c r="AG9" s="623"/>
      <c r="AH9" s="623"/>
      <c r="AI9" s="359">
        <v>0.04</v>
      </c>
      <c r="AJ9" s="631"/>
      <c r="AK9" s="631"/>
      <c r="AL9" s="368">
        <v>0.04</v>
      </c>
      <c r="AM9" s="303"/>
      <c r="AN9" s="303"/>
      <c r="AO9" s="303"/>
      <c r="AP9" s="303"/>
      <c r="AQ9" s="303"/>
      <c r="AR9" s="303"/>
      <c r="AS9" s="303"/>
      <c r="AT9" s="303"/>
      <c r="AU9" s="303"/>
      <c r="AV9" s="303"/>
      <c r="AW9" s="303"/>
      <c r="AX9" s="640">
        <v>0.05</v>
      </c>
      <c r="AY9" s="303"/>
      <c r="AZ9" s="303"/>
      <c r="BA9" s="303"/>
      <c r="BB9" s="303"/>
      <c r="BC9" s="303"/>
      <c r="BD9" s="303"/>
      <c r="BE9" s="303"/>
      <c r="BF9" s="303"/>
      <c r="BG9" s="303"/>
      <c r="BH9" s="303"/>
      <c r="BI9" s="303"/>
      <c r="BJ9" s="716">
        <v>0.32</v>
      </c>
      <c r="BK9" s="303"/>
      <c r="BL9" s="717"/>
      <c r="BM9" s="717">
        <v>0.37</v>
      </c>
      <c r="BN9" s="303"/>
      <c r="BO9" s="303"/>
      <c r="BP9" s="718">
        <v>0.41</v>
      </c>
      <c r="BQ9" s="540">
        <v>0.4</v>
      </c>
      <c r="BR9" s="540">
        <v>0.41</v>
      </c>
      <c r="BS9" s="540">
        <v>1</v>
      </c>
      <c r="BT9" s="618">
        <f t="shared" si="0"/>
        <v>2.5000000000000001E-3</v>
      </c>
      <c r="BU9" s="1325"/>
      <c r="BV9" s="34">
        <v>95</v>
      </c>
      <c r="BW9" s="33" t="s">
        <v>143</v>
      </c>
      <c r="BX9" s="267">
        <v>1</v>
      </c>
      <c r="BY9" s="264">
        <v>0.25</v>
      </c>
      <c r="BZ9" s="467"/>
      <c r="CA9" s="467"/>
      <c r="CB9" s="472" t="s">
        <v>144</v>
      </c>
      <c r="CC9" s="264">
        <v>0.25</v>
      </c>
      <c r="CD9" s="467"/>
      <c r="CE9" s="467"/>
      <c r="CF9" s="472" t="s">
        <v>144</v>
      </c>
      <c r="CG9" s="264">
        <v>0.25</v>
      </c>
      <c r="CH9" s="264">
        <v>0.25</v>
      </c>
      <c r="CI9" s="947"/>
      <c r="CJ9" s="947"/>
      <c r="CK9" s="8"/>
    </row>
    <row r="10" spans="1:89" ht="39" customHeight="1" x14ac:dyDescent="0.2">
      <c r="A10" s="1325"/>
      <c r="B10" s="1325"/>
      <c r="C10" s="2014">
        <v>0.01</v>
      </c>
      <c r="D10" s="1009">
        <v>43</v>
      </c>
      <c r="E10" s="995" t="s">
        <v>106</v>
      </c>
      <c r="F10" s="947" t="s">
        <v>107</v>
      </c>
      <c r="G10" s="947" t="s">
        <v>669</v>
      </c>
      <c r="H10" s="999" t="s">
        <v>29</v>
      </c>
      <c r="I10" s="1008">
        <v>0.9</v>
      </c>
      <c r="J10" s="999">
        <v>2018</v>
      </c>
      <c r="K10" s="917">
        <v>1</v>
      </c>
      <c r="L10" s="1675"/>
      <c r="M10" s="999"/>
      <c r="N10" s="999"/>
      <c r="O10" s="999"/>
      <c r="P10" s="999"/>
      <c r="Q10" s="999"/>
      <c r="R10" s="999"/>
      <c r="S10" s="999"/>
      <c r="T10" s="999"/>
      <c r="U10" s="1672"/>
      <c r="V10" s="1672"/>
      <c r="W10" s="1672"/>
      <c r="X10" s="999"/>
      <c r="Y10" s="999"/>
      <c r="Z10" s="999"/>
      <c r="AA10" s="999"/>
      <c r="AB10" s="999"/>
      <c r="AC10" s="999"/>
      <c r="AD10" s="999"/>
      <c r="AE10" s="999"/>
      <c r="AF10" s="999"/>
      <c r="AG10" s="1672"/>
      <c r="AH10" s="1672"/>
      <c r="AI10" s="1672"/>
      <c r="AJ10" s="1673"/>
      <c r="AK10" s="1673"/>
      <c r="AL10" s="1986">
        <v>0.5</v>
      </c>
      <c r="AM10" s="999"/>
      <c r="AN10" s="999"/>
      <c r="AO10" s="999"/>
      <c r="AP10" s="999"/>
      <c r="AQ10" s="999"/>
      <c r="AR10" s="999"/>
      <c r="AS10" s="999"/>
      <c r="AT10" s="999"/>
      <c r="AU10" s="999"/>
      <c r="AV10" s="999"/>
      <c r="AW10" s="999"/>
      <c r="AX10" s="1000">
        <v>0.75</v>
      </c>
      <c r="AY10" s="999"/>
      <c r="AZ10" s="999"/>
      <c r="BA10" s="999"/>
      <c r="BB10" s="999"/>
      <c r="BC10" s="999"/>
      <c r="BD10" s="999"/>
      <c r="BE10" s="999"/>
      <c r="BF10" s="999"/>
      <c r="BG10" s="999"/>
      <c r="BH10" s="999"/>
      <c r="BI10" s="999"/>
      <c r="BJ10" s="1000">
        <v>1</v>
      </c>
      <c r="BK10" s="999"/>
      <c r="BL10" s="999"/>
      <c r="BM10" s="1000">
        <v>1</v>
      </c>
      <c r="BN10" s="999"/>
      <c r="BO10" s="999"/>
      <c r="BP10" s="1000">
        <v>1</v>
      </c>
      <c r="BQ10" s="1000">
        <v>1</v>
      </c>
      <c r="BR10" s="1000">
        <v>1</v>
      </c>
      <c r="BS10" s="1000">
        <f>BR10/BQ10</f>
        <v>1</v>
      </c>
      <c r="BT10" s="1953">
        <f t="shared" si="0"/>
        <v>0.01</v>
      </c>
      <c r="BU10" s="1325"/>
      <c r="BV10" s="299">
        <v>96</v>
      </c>
      <c r="BW10" s="181" t="s">
        <v>145</v>
      </c>
      <c r="BX10" s="267">
        <v>0.5</v>
      </c>
      <c r="BY10" s="202">
        <v>0.125</v>
      </c>
      <c r="BZ10" s="202"/>
      <c r="CA10" s="202"/>
      <c r="CB10" s="460" t="s">
        <v>146</v>
      </c>
      <c r="CC10" s="202">
        <v>0.125</v>
      </c>
      <c r="CD10" s="202"/>
      <c r="CE10" s="202"/>
      <c r="CF10" s="460" t="s">
        <v>146</v>
      </c>
      <c r="CG10" s="202">
        <v>0.125</v>
      </c>
      <c r="CH10" s="202">
        <v>0.125</v>
      </c>
      <c r="CI10" s="947" t="s">
        <v>147</v>
      </c>
      <c r="CJ10" s="948" t="s">
        <v>148</v>
      </c>
      <c r="CK10" s="14"/>
    </row>
    <row r="11" spans="1:89" ht="29.1" customHeight="1" x14ac:dyDescent="0.2">
      <c r="A11" s="1325"/>
      <c r="B11" s="1325"/>
      <c r="C11" s="2015"/>
      <c r="D11" s="1011"/>
      <c r="E11" s="995"/>
      <c r="F11" s="947"/>
      <c r="G11" s="947"/>
      <c r="H11" s="999"/>
      <c r="I11" s="1008"/>
      <c r="J11" s="999"/>
      <c r="K11" s="917"/>
      <c r="L11" s="1675"/>
      <c r="M11" s="999"/>
      <c r="N11" s="999"/>
      <c r="O11" s="999"/>
      <c r="P11" s="999"/>
      <c r="Q11" s="999"/>
      <c r="R11" s="999"/>
      <c r="S11" s="999"/>
      <c r="T11" s="999"/>
      <c r="U11" s="1672"/>
      <c r="V11" s="1672"/>
      <c r="W11" s="1672"/>
      <c r="X11" s="999"/>
      <c r="Y11" s="999"/>
      <c r="Z11" s="999"/>
      <c r="AA11" s="999"/>
      <c r="AB11" s="999"/>
      <c r="AC11" s="999"/>
      <c r="AD11" s="999"/>
      <c r="AE11" s="999"/>
      <c r="AF11" s="999"/>
      <c r="AG11" s="1672"/>
      <c r="AH11" s="1672"/>
      <c r="AI11" s="1672"/>
      <c r="AJ11" s="1673"/>
      <c r="AK11" s="1673"/>
      <c r="AL11" s="1673"/>
      <c r="AM11" s="999"/>
      <c r="AN11" s="999"/>
      <c r="AO11" s="999"/>
      <c r="AP11" s="999"/>
      <c r="AQ11" s="999"/>
      <c r="AR11" s="999"/>
      <c r="AS11" s="999"/>
      <c r="AT11" s="999"/>
      <c r="AU11" s="999"/>
      <c r="AV11" s="999"/>
      <c r="AW11" s="999"/>
      <c r="AX11" s="999"/>
      <c r="AY11" s="999"/>
      <c r="AZ11" s="999"/>
      <c r="BA11" s="999"/>
      <c r="BB11" s="999"/>
      <c r="BC11" s="999"/>
      <c r="BD11" s="999"/>
      <c r="BE11" s="999"/>
      <c r="BF11" s="999"/>
      <c r="BG11" s="999"/>
      <c r="BH11" s="999"/>
      <c r="BI11" s="999"/>
      <c r="BJ11" s="999"/>
      <c r="BK11" s="999"/>
      <c r="BL11" s="999"/>
      <c r="BM11" s="999"/>
      <c r="BN11" s="999"/>
      <c r="BO11" s="999"/>
      <c r="BP11" s="999"/>
      <c r="BQ11" s="999"/>
      <c r="BR11" s="999"/>
      <c r="BS11" s="999"/>
      <c r="BT11" s="1954"/>
      <c r="BU11" s="1325"/>
      <c r="BV11" s="299">
        <v>97</v>
      </c>
      <c r="BW11" s="181" t="s">
        <v>149</v>
      </c>
      <c r="BX11" s="267">
        <v>0.5</v>
      </c>
      <c r="BY11" s="202">
        <v>0.125</v>
      </c>
      <c r="BZ11" s="202"/>
      <c r="CA11" s="202"/>
      <c r="CB11" s="460" t="s">
        <v>185</v>
      </c>
      <c r="CC11" s="202">
        <v>0.125</v>
      </c>
      <c r="CD11" s="202"/>
      <c r="CE11" s="202"/>
      <c r="CF11" s="460" t="s">
        <v>185</v>
      </c>
      <c r="CG11" s="202">
        <v>0.125</v>
      </c>
      <c r="CH11" s="202">
        <v>0.125</v>
      </c>
      <c r="CI11" s="947"/>
      <c r="CJ11" s="947"/>
      <c r="CK11" s="14"/>
    </row>
    <row r="12" spans="1:89" ht="29.1" customHeight="1" x14ac:dyDescent="0.2">
      <c r="A12" s="1325"/>
      <c r="B12" s="1325"/>
      <c r="C12" s="1958">
        <v>0.01</v>
      </c>
      <c r="D12" s="1016">
        <v>44</v>
      </c>
      <c r="E12" s="1001" t="s">
        <v>110</v>
      </c>
      <c r="F12" s="1004" t="s">
        <v>111</v>
      </c>
      <c r="G12" s="1004" t="s">
        <v>112</v>
      </c>
      <c r="H12" s="1007" t="s">
        <v>72</v>
      </c>
      <c r="I12" s="980">
        <v>1</v>
      </c>
      <c r="J12" s="1007">
        <v>2018</v>
      </c>
      <c r="K12" s="918">
        <v>1</v>
      </c>
      <c r="L12" s="2003">
        <v>0</v>
      </c>
      <c r="M12" s="1007">
        <v>0</v>
      </c>
      <c r="N12" s="1007" t="e">
        <f>L12/M12</f>
        <v>#DIV/0!</v>
      </c>
      <c r="O12" s="1007">
        <v>1</v>
      </c>
      <c r="P12" s="1007">
        <v>1</v>
      </c>
      <c r="Q12" s="1964">
        <f>O12/P12</f>
        <v>1</v>
      </c>
      <c r="R12" s="1007">
        <v>1</v>
      </c>
      <c r="S12" s="1007">
        <v>1</v>
      </c>
      <c r="T12" s="980">
        <v>1</v>
      </c>
      <c r="U12" s="1992">
        <f>L12+O12+R12</f>
        <v>2</v>
      </c>
      <c r="V12" s="1992">
        <f>M12+P12+S12</f>
        <v>2</v>
      </c>
      <c r="W12" s="1996">
        <f>U12/V12</f>
        <v>1</v>
      </c>
      <c r="X12" s="1007">
        <v>0</v>
      </c>
      <c r="Y12" s="1007">
        <v>0</v>
      </c>
      <c r="Z12" s="1007" t="e">
        <f>X12/Y12</f>
        <v>#DIV/0!</v>
      </c>
      <c r="AA12" s="1007">
        <v>0</v>
      </c>
      <c r="AB12" s="1007">
        <v>0</v>
      </c>
      <c r="AC12" s="1007" t="e">
        <f>AA12/AB12</f>
        <v>#DIV/0!</v>
      </c>
      <c r="AD12" s="1007">
        <v>0</v>
      </c>
      <c r="AE12" s="1007">
        <v>0</v>
      </c>
      <c r="AF12" s="980">
        <v>0</v>
      </c>
      <c r="AG12" s="1992">
        <v>0</v>
      </c>
      <c r="AH12" s="1992">
        <v>1</v>
      </c>
      <c r="AI12" s="1996">
        <v>0</v>
      </c>
      <c r="AJ12" s="1995">
        <v>2</v>
      </c>
      <c r="AK12" s="1995">
        <v>3</v>
      </c>
      <c r="AL12" s="1989">
        <f>AJ12/AK12</f>
        <v>0.66666666666666663</v>
      </c>
      <c r="AM12" s="1007"/>
      <c r="AN12" s="1007"/>
      <c r="AO12" s="1007"/>
      <c r="AP12" s="1007"/>
      <c r="AQ12" s="1007"/>
      <c r="AR12" s="1007"/>
      <c r="AS12" s="1007"/>
      <c r="AT12" s="1007"/>
      <c r="AU12" s="1007"/>
      <c r="AV12" s="1007">
        <v>2</v>
      </c>
      <c r="AW12" s="1007">
        <v>3</v>
      </c>
      <c r="AX12" s="1964">
        <f>AV12/AW12</f>
        <v>0.66666666666666663</v>
      </c>
      <c r="AY12" s="1007"/>
      <c r="AZ12" s="1007"/>
      <c r="BA12" s="1007"/>
      <c r="BB12" s="1007"/>
      <c r="BC12" s="1007"/>
      <c r="BD12" s="1007"/>
      <c r="BE12" s="1007"/>
      <c r="BF12" s="1007"/>
      <c r="BG12" s="1007"/>
      <c r="BH12" s="1007">
        <v>3</v>
      </c>
      <c r="BI12" s="1007">
        <v>3</v>
      </c>
      <c r="BJ12" s="1964">
        <f>BH12/BI12</f>
        <v>1</v>
      </c>
      <c r="BK12" s="1007">
        <v>3</v>
      </c>
      <c r="BL12" s="1007">
        <v>3</v>
      </c>
      <c r="BM12" s="1964">
        <f>BK12/BL12</f>
        <v>1</v>
      </c>
      <c r="BN12" s="1007">
        <v>3</v>
      </c>
      <c r="BO12" s="1007">
        <v>3</v>
      </c>
      <c r="BP12" s="1964">
        <f>BN12/BO12</f>
        <v>1</v>
      </c>
      <c r="BQ12" s="980">
        <v>1</v>
      </c>
      <c r="BR12" s="980">
        <v>1</v>
      </c>
      <c r="BS12" s="980">
        <f>BP12/BQ12</f>
        <v>1</v>
      </c>
      <c r="BT12" s="1388">
        <f>BS12*C12</f>
        <v>0.01</v>
      </c>
      <c r="BU12" s="1325"/>
      <c r="BV12" s="474">
        <v>98</v>
      </c>
      <c r="BW12" s="272" t="s">
        <v>150</v>
      </c>
      <c r="BX12" s="468">
        <v>0.3</v>
      </c>
      <c r="BY12" s="279">
        <v>0.3</v>
      </c>
      <c r="BZ12" s="279"/>
      <c r="CA12" s="279"/>
      <c r="CB12" s="460"/>
      <c r="CC12" s="279" t="s">
        <v>227</v>
      </c>
      <c r="CD12" s="279"/>
      <c r="CE12" s="279"/>
      <c r="CF12" s="460"/>
      <c r="CG12" s="487" t="s">
        <v>227</v>
      </c>
      <c r="CH12" s="487" t="s">
        <v>227</v>
      </c>
      <c r="CI12" s="263"/>
      <c r="CJ12" s="263"/>
      <c r="CK12" s="14"/>
    </row>
    <row r="13" spans="1:89" ht="29.1" customHeight="1" x14ac:dyDescent="0.2">
      <c r="A13" s="1325"/>
      <c r="B13" s="1325"/>
      <c r="C13" s="1959"/>
      <c r="D13" s="1017"/>
      <c r="E13" s="1002"/>
      <c r="F13" s="1005"/>
      <c r="G13" s="1005"/>
      <c r="H13" s="983"/>
      <c r="I13" s="981"/>
      <c r="J13" s="983"/>
      <c r="K13" s="919"/>
      <c r="L13" s="2004"/>
      <c r="M13" s="983"/>
      <c r="N13" s="983"/>
      <c r="O13" s="983"/>
      <c r="P13" s="983"/>
      <c r="Q13" s="1965"/>
      <c r="R13" s="983"/>
      <c r="S13" s="983"/>
      <c r="T13" s="983"/>
      <c r="U13" s="1993"/>
      <c r="V13" s="1993"/>
      <c r="W13" s="1993"/>
      <c r="X13" s="983"/>
      <c r="Y13" s="983"/>
      <c r="Z13" s="983"/>
      <c r="AA13" s="983"/>
      <c r="AB13" s="983"/>
      <c r="AC13" s="983"/>
      <c r="AD13" s="983"/>
      <c r="AE13" s="983"/>
      <c r="AF13" s="983"/>
      <c r="AG13" s="1993"/>
      <c r="AH13" s="1993"/>
      <c r="AI13" s="1993"/>
      <c r="AJ13" s="1990"/>
      <c r="AK13" s="1990"/>
      <c r="AL13" s="1990"/>
      <c r="AM13" s="983"/>
      <c r="AN13" s="983"/>
      <c r="AO13" s="983"/>
      <c r="AP13" s="983"/>
      <c r="AQ13" s="983"/>
      <c r="AR13" s="983"/>
      <c r="AS13" s="983"/>
      <c r="AT13" s="983"/>
      <c r="AU13" s="983"/>
      <c r="AV13" s="983"/>
      <c r="AW13" s="983"/>
      <c r="AX13" s="1965"/>
      <c r="AY13" s="983"/>
      <c r="AZ13" s="983"/>
      <c r="BA13" s="983"/>
      <c r="BB13" s="983"/>
      <c r="BC13" s="983"/>
      <c r="BD13" s="983"/>
      <c r="BE13" s="983"/>
      <c r="BF13" s="983"/>
      <c r="BG13" s="983"/>
      <c r="BH13" s="983"/>
      <c r="BI13" s="983"/>
      <c r="BJ13" s="1965"/>
      <c r="BK13" s="983"/>
      <c r="BL13" s="983"/>
      <c r="BM13" s="1965"/>
      <c r="BN13" s="983"/>
      <c r="BO13" s="983"/>
      <c r="BP13" s="1965"/>
      <c r="BQ13" s="983"/>
      <c r="BR13" s="983"/>
      <c r="BS13" s="983"/>
      <c r="BT13" s="1386"/>
      <c r="BU13" s="1325"/>
      <c r="BV13" s="474">
        <v>99</v>
      </c>
      <c r="BW13" s="273" t="s">
        <v>457</v>
      </c>
      <c r="BX13" s="468">
        <v>0.3</v>
      </c>
      <c r="BY13" s="279" t="s">
        <v>227</v>
      </c>
      <c r="BZ13" s="279"/>
      <c r="CA13" s="279"/>
      <c r="CB13" s="460"/>
      <c r="CC13" s="279">
        <v>0.3</v>
      </c>
      <c r="CD13" s="279"/>
      <c r="CE13" s="279"/>
      <c r="CF13" s="460"/>
      <c r="CG13" s="487" t="s">
        <v>227</v>
      </c>
      <c r="CH13" s="487" t="s">
        <v>227</v>
      </c>
      <c r="CI13" s="263"/>
      <c r="CJ13" s="263"/>
      <c r="CK13" s="14"/>
    </row>
    <row r="14" spans="1:89" s="17" customFormat="1" ht="36" x14ac:dyDescent="0.2">
      <c r="A14" s="1325"/>
      <c r="B14" s="1325"/>
      <c r="C14" s="1960"/>
      <c r="D14" s="1018"/>
      <c r="E14" s="1003"/>
      <c r="F14" s="1006"/>
      <c r="G14" s="1006"/>
      <c r="H14" s="984"/>
      <c r="I14" s="982"/>
      <c r="J14" s="984"/>
      <c r="K14" s="920"/>
      <c r="L14" s="2005"/>
      <c r="M14" s="984"/>
      <c r="N14" s="984"/>
      <c r="O14" s="984"/>
      <c r="P14" s="984"/>
      <c r="Q14" s="1966"/>
      <c r="R14" s="984"/>
      <c r="S14" s="984"/>
      <c r="T14" s="984"/>
      <c r="U14" s="1994"/>
      <c r="V14" s="1994"/>
      <c r="W14" s="1994"/>
      <c r="X14" s="984"/>
      <c r="Y14" s="984"/>
      <c r="Z14" s="984"/>
      <c r="AA14" s="984"/>
      <c r="AB14" s="984"/>
      <c r="AC14" s="984"/>
      <c r="AD14" s="984"/>
      <c r="AE14" s="984"/>
      <c r="AF14" s="984"/>
      <c r="AG14" s="1994"/>
      <c r="AH14" s="1994"/>
      <c r="AI14" s="1994"/>
      <c r="AJ14" s="1991"/>
      <c r="AK14" s="1991"/>
      <c r="AL14" s="1991"/>
      <c r="AM14" s="984"/>
      <c r="AN14" s="984"/>
      <c r="AO14" s="984"/>
      <c r="AP14" s="984"/>
      <c r="AQ14" s="984"/>
      <c r="AR14" s="984"/>
      <c r="AS14" s="984"/>
      <c r="AT14" s="984"/>
      <c r="AU14" s="984"/>
      <c r="AV14" s="984"/>
      <c r="AW14" s="984"/>
      <c r="AX14" s="1966"/>
      <c r="AY14" s="984"/>
      <c r="AZ14" s="984"/>
      <c r="BA14" s="984"/>
      <c r="BB14" s="984"/>
      <c r="BC14" s="984"/>
      <c r="BD14" s="984"/>
      <c r="BE14" s="984"/>
      <c r="BF14" s="984"/>
      <c r="BG14" s="984"/>
      <c r="BH14" s="984"/>
      <c r="BI14" s="984"/>
      <c r="BJ14" s="1966"/>
      <c r="BK14" s="984"/>
      <c r="BL14" s="984"/>
      <c r="BM14" s="1966"/>
      <c r="BN14" s="984"/>
      <c r="BO14" s="984"/>
      <c r="BP14" s="1966"/>
      <c r="BQ14" s="984"/>
      <c r="BR14" s="984"/>
      <c r="BS14" s="984"/>
      <c r="BT14" s="1387"/>
      <c r="BU14" s="1325"/>
      <c r="BV14" s="474">
        <v>100</v>
      </c>
      <c r="BW14" s="274" t="s">
        <v>458</v>
      </c>
      <c r="BX14" s="182">
        <v>0.4</v>
      </c>
      <c r="BY14" s="487" t="s">
        <v>227</v>
      </c>
      <c r="BZ14" s="487"/>
      <c r="CA14" s="487"/>
      <c r="CB14" s="183" t="s">
        <v>151</v>
      </c>
      <c r="CC14" s="487" t="s">
        <v>227</v>
      </c>
      <c r="CD14" s="487"/>
      <c r="CE14" s="487"/>
      <c r="CF14" s="183" t="s">
        <v>151</v>
      </c>
      <c r="CG14" s="279">
        <v>0.2</v>
      </c>
      <c r="CH14" s="279">
        <v>0.2</v>
      </c>
      <c r="CI14" s="145" t="s">
        <v>152</v>
      </c>
      <c r="CJ14" s="948" t="s">
        <v>153</v>
      </c>
      <c r="CK14" s="16"/>
    </row>
    <row r="15" spans="1:89" ht="22.5" x14ac:dyDescent="0.2">
      <c r="A15" s="1325"/>
      <c r="B15" s="1325"/>
      <c r="C15" s="1958">
        <v>0.01</v>
      </c>
      <c r="D15" s="1016">
        <v>45</v>
      </c>
      <c r="E15" s="995" t="s">
        <v>351</v>
      </c>
      <c r="F15" s="947" t="s">
        <v>113</v>
      </c>
      <c r="G15" s="947" t="s">
        <v>114</v>
      </c>
      <c r="H15" s="999" t="s">
        <v>72</v>
      </c>
      <c r="I15" s="1000">
        <v>1</v>
      </c>
      <c r="J15" s="999">
        <v>2018</v>
      </c>
      <c r="K15" s="921">
        <v>1</v>
      </c>
      <c r="L15" s="1675">
        <v>0</v>
      </c>
      <c r="M15" s="999">
        <v>0</v>
      </c>
      <c r="N15" s="999" t="e">
        <f>L15/M15</f>
        <v>#DIV/0!</v>
      </c>
      <c r="O15" s="999">
        <v>1</v>
      </c>
      <c r="P15" s="999">
        <v>1</v>
      </c>
      <c r="Q15" s="945">
        <f>O15/P15</f>
        <v>1</v>
      </c>
      <c r="R15" s="999">
        <v>1</v>
      </c>
      <c r="S15" s="999">
        <v>1</v>
      </c>
      <c r="T15" s="945">
        <f>R15/S15</f>
        <v>1</v>
      </c>
      <c r="U15" s="1672">
        <f>L15+O15+R15</f>
        <v>2</v>
      </c>
      <c r="V15" s="1672">
        <f>M15+P15+S15</f>
        <v>2</v>
      </c>
      <c r="W15" s="1981">
        <v>1</v>
      </c>
      <c r="X15" s="999">
        <v>0</v>
      </c>
      <c r="Y15" s="999">
        <v>0</v>
      </c>
      <c r="Z15" s="945" t="e">
        <f>X15/Y15</f>
        <v>#DIV/0!</v>
      </c>
      <c r="AA15" s="999">
        <v>0</v>
      </c>
      <c r="AB15" s="999">
        <v>0</v>
      </c>
      <c r="AC15" s="945" t="e">
        <f>AA15/AB15</f>
        <v>#DIV/0!</v>
      </c>
      <c r="AD15" s="999">
        <v>0</v>
      </c>
      <c r="AE15" s="999">
        <v>0</v>
      </c>
      <c r="AF15" s="945" t="e">
        <f>AD15/AE15</f>
        <v>#DIV/0!</v>
      </c>
      <c r="AG15" s="1672">
        <v>0</v>
      </c>
      <c r="AH15" s="1672">
        <v>0</v>
      </c>
      <c r="AI15" s="1977" t="e">
        <f>AG15/AH15</f>
        <v>#DIV/0!</v>
      </c>
      <c r="AJ15" s="1673">
        <v>2</v>
      </c>
      <c r="AK15" s="1673">
        <v>2</v>
      </c>
      <c r="AL15" s="1986">
        <v>1</v>
      </c>
      <c r="AM15" s="999"/>
      <c r="AN15" s="999"/>
      <c r="AO15" s="999"/>
      <c r="AP15" s="999"/>
      <c r="AQ15" s="999"/>
      <c r="AR15" s="999"/>
      <c r="AS15" s="999"/>
      <c r="AT15" s="999"/>
      <c r="AU15" s="999"/>
      <c r="AV15" s="999">
        <v>2</v>
      </c>
      <c r="AW15" s="999">
        <v>2</v>
      </c>
      <c r="AX15" s="945">
        <f>AV15/AW15</f>
        <v>1</v>
      </c>
      <c r="AY15" s="999"/>
      <c r="AZ15" s="999"/>
      <c r="BA15" s="999"/>
      <c r="BB15" s="999"/>
      <c r="BC15" s="999"/>
      <c r="BD15" s="999"/>
      <c r="BE15" s="999"/>
      <c r="BF15" s="999"/>
      <c r="BG15" s="999"/>
      <c r="BH15" s="999">
        <v>2</v>
      </c>
      <c r="BI15" s="999">
        <v>2</v>
      </c>
      <c r="BJ15" s="945">
        <f>BH15/BI15</f>
        <v>1</v>
      </c>
      <c r="BK15" s="999">
        <v>2</v>
      </c>
      <c r="BL15" s="999">
        <v>2</v>
      </c>
      <c r="BM15" s="945">
        <f>BK15/BL15</f>
        <v>1</v>
      </c>
      <c r="BN15" s="999">
        <v>2</v>
      </c>
      <c r="BO15" s="999">
        <v>2</v>
      </c>
      <c r="BP15" s="945">
        <f>BN15/BO15</f>
        <v>1</v>
      </c>
      <c r="BQ15" s="1000">
        <v>1</v>
      </c>
      <c r="BR15" s="1000">
        <v>1</v>
      </c>
      <c r="BS15" s="1000">
        <v>1</v>
      </c>
      <c r="BT15" s="1388">
        <f>BS15*C15</f>
        <v>0.01</v>
      </c>
      <c r="BU15" s="1325"/>
      <c r="BV15" s="474">
        <v>101</v>
      </c>
      <c r="BW15" s="275" t="s">
        <v>154</v>
      </c>
      <c r="BX15" s="466">
        <v>0.25</v>
      </c>
      <c r="BY15" s="279">
        <v>0.25</v>
      </c>
      <c r="BZ15" s="279"/>
      <c r="CA15" s="279"/>
      <c r="CB15" s="106" t="s">
        <v>155</v>
      </c>
      <c r="CC15" s="487" t="s">
        <v>227</v>
      </c>
      <c r="CD15" s="487"/>
      <c r="CE15" s="487"/>
      <c r="CF15" s="106" t="s">
        <v>155</v>
      </c>
      <c r="CG15" s="487" t="s">
        <v>227</v>
      </c>
      <c r="CH15" s="487" t="s">
        <v>227</v>
      </c>
      <c r="CI15" s="947" t="s">
        <v>152</v>
      </c>
      <c r="CJ15" s="947"/>
      <c r="CK15" s="8"/>
    </row>
    <row r="16" spans="1:89" ht="22.5" x14ac:dyDescent="0.2">
      <c r="A16" s="1325"/>
      <c r="B16" s="1325"/>
      <c r="C16" s="1959"/>
      <c r="D16" s="1017"/>
      <c r="E16" s="995"/>
      <c r="F16" s="947"/>
      <c r="G16" s="947"/>
      <c r="H16" s="999"/>
      <c r="I16" s="1000"/>
      <c r="J16" s="999"/>
      <c r="K16" s="921"/>
      <c r="L16" s="1675"/>
      <c r="M16" s="999"/>
      <c r="N16" s="999"/>
      <c r="O16" s="999"/>
      <c r="P16" s="999"/>
      <c r="Q16" s="945"/>
      <c r="R16" s="999"/>
      <c r="S16" s="999"/>
      <c r="T16" s="945"/>
      <c r="U16" s="1672"/>
      <c r="V16" s="1672"/>
      <c r="W16" s="1672"/>
      <c r="X16" s="999"/>
      <c r="Y16" s="999"/>
      <c r="Z16" s="945"/>
      <c r="AA16" s="999"/>
      <c r="AB16" s="999"/>
      <c r="AC16" s="945"/>
      <c r="AD16" s="999"/>
      <c r="AE16" s="999"/>
      <c r="AF16" s="945"/>
      <c r="AG16" s="1672"/>
      <c r="AH16" s="1672"/>
      <c r="AI16" s="1977"/>
      <c r="AJ16" s="1673"/>
      <c r="AK16" s="1673"/>
      <c r="AL16" s="1673"/>
      <c r="AM16" s="999"/>
      <c r="AN16" s="999"/>
      <c r="AO16" s="999"/>
      <c r="AP16" s="999"/>
      <c r="AQ16" s="999"/>
      <c r="AR16" s="999"/>
      <c r="AS16" s="999"/>
      <c r="AT16" s="999"/>
      <c r="AU16" s="999"/>
      <c r="AV16" s="999"/>
      <c r="AW16" s="999"/>
      <c r="AX16" s="945"/>
      <c r="AY16" s="999"/>
      <c r="AZ16" s="999"/>
      <c r="BA16" s="999"/>
      <c r="BB16" s="999"/>
      <c r="BC16" s="999"/>
      <c r="BD16" s="999"/>
      <c r="BE16" s="999"/>
      <c r="BF16" s="999"/>
      <c r="BG16" s="999"/>
      <c r="BH16" s="999"/>
      <c r="BI16" s="999"/>
      <c r="BJ16" s="945"/>
      <c r="BK16" s="999"/>
      <c r="BL16" s="999"/>
      <c r="BM16" s="945"/>
      <c r="BN16" s="999"/>
      <c r="BO16" s="999"/>
      <c r="BP16" s="945"/>
      <c r="BQ16" s="999"/>
      <c r="BR16" s="999"/>
      <c r="BS16" s="999"/>
      <c r="BT16" s="1386"/>
      <c r="BU16" s="1325"/>
      <c r="BV16" s="474">
        <v>102</v>
      </c>
      <c r="BW16" s="276" t="s">
        <v>459</v>
      </c>
      <c r="BX16" s="466">
        <v>0.25</v>
      </c>
      <c r="BY16" s="279" t="s">
        <v>227</v>
      </c>
      <c r="BZ16" s="279"/>
      <c r="CA16" s="279"/>
      <c r="CB16" s="106"/>
      <c r="CC16" s="279">
        <v>8.3299999999999999E-2</v>
      </c>
      <c r="CD16" s="279"/>
      <c r="CE16" s="279"/>
      <c r="CF16" s="106"/>
      <c r="CG16" s="279">
        <v>8.3000000000000004E-2</v>
      </c>
      <c r="CH16" s="279">
        <v>8.3000000000000004E-2</v>
      </c>
      <c r="CI16" s="947"/>
      <c r="CJ16" s="947"/>
      <c r="CK16" s="8"/>
    </row>
    <row r="17" spans="1:89" ht="22.5" x14ac:dyDescent="0.2">
      <c r="A17" s="1325"/>
      <c r="B17" s="1325"/>
      <c r="C17" s="1959"/>
      <c r="D17" s="1017"/>
      <c r="E17" s="995"/>
      <c r="F17" s="947"/>
      <c r="G17" s="947"/>
      <c r="H17" s="999"/>
      <c r="I17" s="1000"/>
      <c r="J17" s="999"/>
      <c r="K17" s="921"/>
      <c r="L17" s="1675"/>
      <c r="M17" s="999"/>
      <c r="N17" s="999"/>
      <c r="O17" s="999"/>
      <c r="P17" s="999"/>
      <c r="Q17" s="945"/>
      <c r="R17" s="999"/>
      <c r="S17" s="999"/>
      <c r="T17" s="945"/>
      <c r="U17" s="1672"/>
      <c r="V17" s="1672"/>
      <c r="W17" s="1672"/>
      <c r="X17" s="999"/>
      <c r="Y17" s="999"/>
      <c r="Z17" s="945"/>
      <c r="AA17" s="999"/>
      <c r="AB17" s="999"/>
      <c r="AC17" s="945"/>
      <c r="AD17" s="999"/>
      <c r="AE17" s="999"/>
      <c r="AF17" s="945"/>
      <c r="AG17" s="1672"/>
      <c r="AH17" s="1672"/>
      <c r="AI17" s="1977"/>
      <c r="AJ17" s="1673"/>
      <c r="AK17" s="1673"/>
      <c r="AL17" s="1673"/>
      <c r="AM17" s="999"/>
      <c r="AN17" s="999"/>
      <c r="AO17" s="999"/>
      <c r="AP17" s="999"/>
      <c r="AQ17" s="999"/>
      <c r="AR17" s="999"/>
      <c r="AS17" s="999"/>
      <c r="AT17" s="999"/>
      <c r="AU17" s="999"/>
      <c r="AV17" s="999"/>
      <c r="AW17" s="999"/>
      <c r="AX17" s="945"/>
      <c r="AY17" s="999"/>
      <c r="AZ17" s="999"/>
      <c r="BA17" s="999"/>
      <c r="BB17" s="999"/>
      <c r="BC17" s="999"/>
      <c r="BD17" s="999"/>
      <c r="BE17" s="999"/>
      <c r="BF17" s="999"/>
      <c r="BG17" s="999"/>
      <c r="BH17" s="999"/>
      <c r="BI17" s="999"/>
      <c r="BJ17" s="945"/>
      <c r="BK17" s="999"/>
      <c r="BL17" s="999"/>
      <c r="BM17" s="945"/>
      <c r="BN17" s="999"/>
      <c r="BO17" s="999"/>
      <c r="BP17" s="945"/>
      <c r="BQ17" s="999"/>
      <c r="BR17" s="999"/>
      <c r="BS17" s="999"/>
      <c r="BT17" s="1386"/>
      <c r="BU17" s="1325"/>
      <c r="BV17" s="474">
        <v>103</v>
      </c>
      <c r="BW17" s="277" t="s">
        <v>156</v>
      </c>
      <c r="BX17" s="466">
        <v>0.25</v>
      </c>
      <c r="BY17" s="280">
        <v>0.25</v>
      </c>
      <c r="BZ17" s="280"/>
      <c r="CA17" s="280"/>
      <c r="CB17" s="106"/>
      <c r="CC17" s="487" t="s">
        <v>227</v>
      </c>
      <c r="CD17" s="487"/>
      <c r="CE17" s="487"/>
      <c r="CF17" s="106"/>
      <c r="CG17" s="487" t="s">
        <v>227</v>
      </c>
      <c r="CH17" s="487" t="s">
        <v>227</v>
      </c>
      <c r="CI17" s="947"/>
      <c r="CJ17" s="947"/>
      <c r="CK17" s="8"/>
    </row>
    <row r="18" spans="1:89" ht="12" x14ac:dyDescent="0.2">
      <c r="A18" s="1325"/>
      <c r="B18" s="1325"/>
      <c r="C18" s="1960"/>
      <c r="D18" s="1018"/>
      <c r="E18" s="995"/>
      <c r="F18" s="947"/>
      <c r="G18" s="947"/>
      <c r="H18" s="999"/>
      <c r="I18" s="999"/>
      <c r="J18" s="999"/>
      <c r="K18" s="921"/>
      <c r="L18" s="1675"/>
      <c r="M18" s="999"/>
      <c r="N18" s="999"/>
      <c r="O18" s="999"/>
      <c r="P18" s="999"/>
      <c r="Q18" s="945"/>
      <c r="R18" s="999"/>
      <c r="S18" s="999"/>
      <c r="T18" s="945"/>
      <c r="U18" s="1672"/>
      <c r="V18" s="1672"/>
      <c r="W18" s="1672"/>
      <c r="X18" s="999"/>
      <c r="Y18" s="999"/>
      <c r="Z18" s="945"/>
      <c r="AA18" s="999"/>
      <c r="AB18" s="999"/>
      <c r="AC18" s="945"/>
      <c r="AD18" s="999"/>
      <c r="AE18" s="999"/>
      <c r="AF18" s="945"/>
      <c r="AG18" s="1672"/>
      <c r="AH18" s="1672"/>
      <c r="AI18" s="1977"/>
      <c r="AJ18" s="1673"/>
      <c r="AK18" s="1673"/>
      <c r="AL18" s="1673"/>
      <c r="AM18" s="999"/>
      <c r="AN18" s="999"/>
      <c r="AO18" s="999"/>
      <c r="AP18" s="999"/>
      <c r="AQ18" s="999"/>
      <c r="AR18" s="999"/>
      <c r="AS18" s="999"/>
      <c r="AT18" s="999"/>
      <c r="AU18" s="999"/>
      <c r="AV18" s="999"/>
      <c r="AW18" s="999"/>
      <c r="AX18" s="945"/>
      <c r="AY18" s="999"/>
      <c r="AZ18" s="999"/>
      <c r="BA18" s="999"/>
      <c r="BB18" s="999"/>
      <c r="BC18" s="999"/>
      <c r="BD18" s="999"/>
      <c r="BE18" s="999"/>
      <c r="BF18" s="999"/>
      <c r="BG18" s="999"/>
      <c r="BH18" s="999"/>
      <c r="BI18" s="999"/>
      <c r="BJ18" s="945"/>
      <c r="BK18" s="999"/>
      <c r="BL18" s="999"/>
      <c r="BM18" s="945"/>
      <c r="BN18" s="999"/>
      <c r="BO18" s="999"/>
      <c r="BP18" s="945"/>
      <c r="BQ18" s="999"/>
      <c r="BR18" s="999"/>
      <c r="BS18" s="999"/>
      <c r="BT18" s="1387"/>
      <c r="BU18" s="1325"/>
      <c r="BV18" s="474">
        <v>104</v>
      </c>
      <c r="BW18" s="276" t="s">
        <v>460</v>
      </c>
      <c r="BX18" s="466">
        <v>0.25</v>
      </c>
      <c r="BY18" s="279" t="s">
        <v>227</v>
      </c>
      <c r="BZ18" s="279"/>
      <c r="CA18" s="279"/>
      <c r="CB18" s="106" t="s">
        <v>157</v>
      </c>
      <c r="CC18" s="279">
        <v>8.3299999999999999E-2</v>
      </c>
      <c r="CD18" s="279"/>
      <c r="CE18" s="279"/>
      <c r="CF18" s="106" t="s">
        <v>157</v>
      </c>
      <c r="CG18" s="279">
        <v>8.3000000000000004E-2</v>
      </c>
      <c r="CH18" s="279">
        <v>8.3000000000000004E-2</v>
      </c>
      <c r="CI18" s="947"/>
      <c r="CJ18" s="947"/>
      <c r="CK18" s="8"/>
    </row>
    <row r="19" spans="1:89" ht="22.5" customHeight="1" x14ac:dyDescent="0.2">
      <c r="A19" s="1325"/>
      <c r="B19" s="1325"/>
      <c r="C19" s="1958">
        <v>0.01</v>
      </c>
      <c r="D19" s="1016">
        <v>46</v>
      </c>
      <c r="E19" s="995" t="s">
        <v>115</v>
      </c>
      <c r="F19" s="947" t="s">
        <v>116</v>
      </c>
      <c r="G19" s="947" t="s">
        <v>117</v>
      </c>
      <c r="H19" s="999" t="s">
        <v>72</v>
      </c>
      <c r="I19" s="945">
        <v>1</v>
      </c>
      <c r="J19" s="999">
        <v>2018</v>
      </c>
      <c r="K19" s="921">
        <v>1</v>
      </c>
      <c r="L19" s="1675"/>
      <c r="M19" s="999"/>
      <c r="N19" s="999"/>
      <c r="O19" s="999"/>
      <c r="P19" s="999"/>
      <c r="Q19" s="999"/>
      <c r="R19" s="999"/>
      <c r="S19" s="999"/>
      <c r="T19" s="999"/>
      <c r="U19" s="1672">
        <v>0</v>
      </c>
      <c r="V19" s="1672">
        <v>0</v>
      </c>
      <c r="W19" s="1672" t="e">
        <f>U19/V19</f>
        <v>#DIV/0!</v>
      </c>
      <c r="X19" s="999"/>
      <c r="Y19" s="999"/>
      <c r="Z19" s="999"/>
      <c r="AA19" s="999"/>
      <c r="AB19" s="999"/>
      <c r="AC19" s="999"/>
      <c r="AD19" s="988"/>
      <c r="AE19" s="999"/>
      <c r="AF19" s="945"/>
      <c r="AG19" s="1983">
        <v>1</v>
      </c>
      <c r="AH19" s="1672">
        <v>2</v>
      </c>
      <c r="AI19" s="1977">
        <f>AG19/AH19</f>
        <v>0.5</v>
      </c>
      <c r="AJ19" s="1997">
        <v>1</v>
      </c>
      <c r="AK19" s="1673">
        <v>2</v>
      </c>
      <c r="AL19" s="2000">
        <f>AJ19/AK19</f>
        <v>0.5</v>
      </c>
      <c r="AM19" s="999"/>
      <c r="AN19" s="999"/>
      <c r="AO19" s="999"/>
      <c r="AP19" s="999"/>
      <c r="AQ19" s="999"/>
      <c r="AR19" s="999"/>
      <c r="AS19" s="999"/>
      <c r="AT19" s="999"/>
      <c r="AU19" s="999"/>
      <c r="AV19" s="999">
        <v>1</v>
      </c>
      <c r="AW19" s="999">
        <v>2</v>
      </c>
      <c r="AX19" s="945">
        <f>AV19/AW19</f>
        <v>0.5</v>
      </c>
      <c r="AY19" s="999"/>
      <c r="AZ19" s="999"/>
      <c r="BA19" s="999"/>
      <c r="BB19" s="999"/>
      <c r="BC19" s="999"/>
      <c r="BD19" s="999"/>
      <c r="BE19" s="999"/>
      <c r="BF19" s="999"/>
      <c r="BG19" s="999"/>
      <c r="BH19" s="999">
        <v>0</v>
      </c>
      <c r="BI19" s="999">
        <v>2</v>
      </c>
      <c r="BJ19" s="999">
        <f>BH19/BI19</f>
        <v>0</v>
      </c>
      <c r="BK19" s="999">
        <f>AV19+BH19</f>
        <v>1</v>
      </c>
      <c r="BL19" s="999">
        <v>2</v>
      </c>
      <c r="BM19" s="945">
        <f>BK19/BL19</f>
        <v>0.5</v>
      </c>
      <c r="BN19" s="999">
        <v>2</v>
      </c>
      <c r="BO19" s="999">
        <v>2</v>
      </c>
      <c r="BP19" s="945">
        <f>BN19/BO19</f>
        <v>1</v>
      </c>
      <c r="BQ19" s="1000">
        <v>1</v>
      </c>
      <c r="BR19" s="1000">
        <v>1</v>
      </c>
      <c r="BS19" s="1000">
        <v>1</v>
      </c>
      <c r="BT19" s="1388">
        <f>BS19*C19</f>
        <v>0.01</v>
      </c>
      <c r="BU19" s="1325"/>
      <c r="BV19" s="474">
        <v>105</v>
      </c>
      <c r="BW19" s="277" t="s">
        <v>158</v>
      </c>
      <c r="BX19" s="466">
        <v>0.25</v>
      </c>
      <c r="BY19" s="279">
        <v>0.25</v>
      </c>
      <c r="BZ19" s="279"/>
      <c r="CA19" s="279"/>
      <c r="CB19" s="145" t="s">
        <v>159</v>
      </c>
      <c r="CC19" s="487" t="s">
        <v>227</v>
      </c>
      <c r="CD19" s="487"/>
      <c r="CE19" s="487"/>
      <c r="CF19" s="145" t="s">
        <v>159</v>
      </c>
      <c r="CG19" s="487" t="s">
        <v>227</v>
      </c>
      <c r="CH19" s="487" t="s">
        <v>227</v>
      </c>
      <c r="CI19" s="947" t="s">
        <v>152</v>
      </c>
      <c r="CJ19" s="947"/>
      <c r="CK19" s="8"/>
    </row>
    <row r="20" spans="1:89" ht="22.5" customHeight="1" x14ac:dyDescent="0.2">
      <c r="A20" s="1325"/>
      <c r="B20" s="1325"/>
      <c r="C20" s="1959"/>
      <c r="D20" s="1017"/>
      <c r="E20" s="995"/>
      <c r="F20" s="947"/>
      <c r="G20" s="947"/>
      <c r="H20" s="999"/>
      <c r="I20" s="945"/>
      <c r="J20" s="999"/>
      <c r="K20" s="921"/>
      <c r="L20" s="1675"/>
      <c r="M20" s="999"/>
      <c r="N20" s="999"/>
      <c r="O20" s="999"/>
      <c r="P20" s="999"/>
      <c r="Q20" s="999"/>
      <c r="R20" s="999"/>
      <c r="S20" s="999"/>
      <c r="T20" s="999"/>
      <c r="U20" s="1672"/>
      <c r="V20" s="1672"/>
      <c r="W20" s="1672"/>
      <c r="X20" s="999"/>
      <c r="Y20" s="999"/>
      <c r="Z20" s="999"/>
      <c r="AA20" s="999"/>
      <c r="AB20" s="999"/>
      <c r="AC20" s="999"/>
      <c r="AD20" s="968"/>
      <c r="AE20" s="999"/>
      <c r="AF20" s="945"/>
      <c r="AG20" s="1984"/>
      <c r="AH20" s="1672"/>
      <c r="AI20" s="1977"/>
      <c r="AJ20" s="1998"/>
      <c r="AK20" s="1673"/>
      <c r="AL20" s="2000"/>
      <c r="AM20" s="999"/>
      <c r="AN20" s="999"/>
      <c r="AO20" s="999"/>
      <c r="AP20" s="999"/>
      <c r="AQ20" s="999"/>
      <c r="AR20" s="999"/>
      <c r="AS20" s="999"/>
      <c r="AT20" s="999"/>
      <c r="AU20" s="999"/>
      <c r="AV20" s="999"/>
      <c r="AW20" s="999"/>
      <c r="AX20" s="945"/>
      <c r="AY20" s="999"/>
      <c r="AZ20" s="999"/>
      <c r="BA20" s="999"/>
      <c r="BB20" s="999"/>
      <c r="BC20" s="999"/>
      <c r="BD20" s="999"/>
      <c r="BE20" s="999"/>
      <c r="BF20" s="999"/>
      <c r="BG20" s="999"/>
      <c r="BH20" s="999"/>
      <c r="BI20" s="999"/>
      <c r="BJ20" s="999"/>
      <c r="BK20" s="999"/>
      <c r="BL20" s="999"/>
      <c r="BM20" s="945"/>
      <c r="BN20" s="999"/>
      <c r="BO20" s="999"/>
      <c r="BP20" s="945"/>
      <c r="BQ20" s="999"/>
      <c r="BR20" s="999"/>
      <c r="BS20" s="999"/>
      <c r="BT20" s="1386"/>
      <c r="BU20" s="1325"/>
      <c r="BV20" s="474">
        <v>106</v>
      </c>
      <c r="BW20" s="278" t="s">
        <v>461</v>
      </c>
      <c r="BX20" s="466">
        <v>0.25</v>
      </c>
      <c r="BY20" s="279" t="s">
        <v>227</v>
      </c>
      <c r="BZ20" s="279"/>
      <c r="CA20" s="279"/>
      <c r="CB20" s="145"/>
      <c r="CC20" s="279">
        <v>8.3299999999999999E-2</v>
      </c>
      <c r="CD20" s="279"/>
      <c r="CE20" s="279"/>
      <c r="CF20" s="145"/>
      <c r="CG20" s="279">
        <v>8.3000000000000004E-2</v>
      </c>
      <c r="CH20" s="279">
        <v>8.3000000000000004E-2</v>
      </c>
      <c r="CI20" s="947"/>
      <c r="CJ20" s="947"/>
      <c r="CK20" s="8"/>
    </row>
    <row r="21" spans="1:89" ht="22.5" customHeight="1" x14ac:dyDescent="0.2">
      <c r="A21" s="1325"/>
      <c r="B21" s="1325"/>
      <c r="C21" s="1959"/>
      <c r="D21" s="1017"/>
      <c r="E21" s="995"/>
      <c r="F21" s="947"/>
      <c r="G21" s="947"/>
      <c r="H21" s="999"/>
      <c r="I21" s="945"/>
      <c r="J21" s="999"/>
      <c r="K21" s="921"/>
      <c r="L21" s="1675"/>
      <c r="M21" s="999"/>
      <c r="N21" s="999"/>
      <c r="O21" s="999"/>
      <c r="P21" s="999"/>
      <c r="Q21" s="999"/>
      <c r="R21" s="999"/>
      <c r="S21" s="999"/>
      <c r="T21" s="999"/>
      <c r="U21" s="1672"/>
      <c r="V21" s="1672"/>
      <c r="W21" s="1672"/>
      <c r="X21" s="999"/>
      <c r="Y21" s="999"/>
      <c r="Z21" s="999"/>
      <c r="AA21" s="999"/>
      <c r="AB21" s="999"/>
      <c r="AC21" s="999"/>
      <c r="AD21" s="968"/>
      <c r="AE21" s="999"/>
      <c r="AF21" s="945"/>
      <c r="AG21" s="1984"/>
      <c r="AH21" s="1672"/>
      <c r="AI21" s="1977"/>
      <c r="AJ21" s="1998"/>
      <c r="AK21" s="1673"/>
      <c r="AL21" s="2000"/>
      <c r="AM21" s="999"/>
      <c r="AN21" s="999"/>
      <c r="AO21" s="999"/>
      <c r="AP21" s="999"/>
      <c r="AQ21" s="999"/>
      <c r="AR21" s="999"/>
      <c r="AS21" s="999"/>
      <c r="AT21" s="999"/>
      <c r="AU21" s="999"/>
      <c r="AV21" s="999"/>
      <c r="AW21" s="999"/>
      <c r="AX21" s="945"/>
      <c r="AY21" s="999"/>
      <c r="AZ21" s="999"/>
      <c r="BA21" s="999"/>
      <c r="BB21" s="999"/>
      <c r="BC21" s="999"/>
      <c r="BD21" s="999"/>
      <c r="BE21" s="999"/>
      <c r="BF21" s="999"/>
      <c r="BG21" s="999"/>
      <c r="BH21" s="999"/>
      <c r="BI21" s="999"/>
      <c r="BJ21" s="999"/>
      <c r="BK21" s="999"/>
      <c r="BL21" s="999"/>
      <c r="BM21" s="945"/>
      <c r="BN21" s="999"/>
      <c r="BO21" s="999"/>
      <c r="BP21" s="945"/>
      <c r="BQ21" s="999"/>
      <c r="BR21" s="999"/>
      <c r="BS21" s="999"/>
      <c r="BT21" s="1386"/>
      <c r="BU21" s="1325"/>
      <c r="BV21" s="474">
        <v>107</v>
      </c>
      <c r="BW21" s="278" t="s">
        <v>462</v>
      </c>
      <c r="BX21" s="466">
        <v>0.25</v>
      </c>
      <c r="BY21" s="280">
        <v>0.25</v>
      </c>
      <c r="BZ21" s="280"/>
      <c r="CA21" s="280"/>
      <c r="CB21" s="145"/>
      <c r="CC21" s="487" t="s">
        <v>227</v>
      </c>
      <c r="CD21" s="487"/>
      <c r="CE21" s="487"/>
      <c r="CF21" s="145"/>
      <c r="CG21" s="487" t="s">
        <v>227</v>
      </c>
      <c r="CH21" s="487" t="s">
        <v>227</v>
      </c>
      <c r="CI21" s="947"/>
      <c r="CJ21" s="947"/>
      <c r="CK21" s="8"/>
    </row>
    <row r="22" spans="1:89" ht="12" x14ac:dyDescent="0.2">
      <c r="A22" s="1325"/>
      <c r="B22" s="1325"/>
      <c r="C22" s="1960"/>
      <c r="D22" s="1018"/>
      <c r="E22" s="995"/>
      <c r="F22" s="947"/>
      <c r="G22" s="947"/>
      <c r="H22" s="999"/>
      <c r="I22" s="945"/>
      <c r="J22" s="999"/>
      <c r="K22" s="921"/>
      <c r="L22" s="1675"/>
      <c r="M22" s="999"/>
      <c r="N22" s="999"/>
      <c r="O22" s="999"/>
      <c r="P22" s="999"/>
      <c r="Q22" s="999"/>
      <c r="R22" s="999"/>
      <c r="S22" s="999"/>
      <c r="T22" s="999"/>
      <c r="U22" s="1672"/>
      <c r="V22" s="1672"/>
      <c r="W22" s="1672"/>
      <c r="X22" s="999"/>
      <c r="Y22" s="999"/>
      <c r="Z22" s="999"/>
      <c r="AA22" s="999"/>
      <c r="AB22" s="999"/>
      <c r="AC22" s="999"/>
      <c r="AD22" s="969"/>
      <c r="AE22" s="999"/>
      <c r="AF22" s="945"/>
      <c r="AG22" s="1985"/>
      <c r="AH22" s="1672"/>
      <c r="AI22" s="1977"/>
      <c r="AJ22" s="1999"/>
      <c r="AK22" s="1673"/>
      <c r="AL22" s="2000"/>
      <c r="AM22" s="999"/>
      <c r="AN22" s="999"/>
      <c r="AO22" s="999"/>
      <c r="AP22" s="999"/>
      <c r="AQ22" s="999"/>
      <c r="AR22" s="999"/>
      <c r="AS22" s="999"/>
      <c r="AT22" s="999"/>
      <c r="AU22" s="999"/>
      <c r="AV22" s="999"/>
      <c r="AW22" s="999"/>
      <c r="AX22" s="945"/>
      <c r="AY22" s="999"/>
      <c r="AZ22" s="999"/>
      <c r="BA22" s="999"/>
      <c r="BB22" s="999"/>
      <c r="BC22" s="999"/>
      <c r="BD22" s="999"/>
      <c r="BE22" s="999"/>
      <c r="BF22" s="999"/>
      <c r="BG22" s="999"/>
      <c r="BH22" s="999"/>
      <c r="BI22" s="999"/>
      <c r="BJ22" s="999"/>
      <c r="BK22" s="999"/>
      <c r="BL22" s="999"/>
      <c r="BM22" s="945"/>
      <c r="BN22" s="999"/>
      <c r="BO22" s="999"/>
      <c r="BP22" s="945"/>
      <c r="BQ22" s="999"/>
      <c r="BR22" s="999"/>
      <c r="BS22" s="999"/>
      <c r="BT22" s="1387"/>
      <c r="BU22" s="1325"/>
      <c r="BV22" s="474">
        <v>108</v>
      </c>
      <c r="BW22" s="278" t="s">
        <v>463</v>
      </c>
      <c r="BX22" s="466">
        <v>0.25</v>
      </c>
      <c r="BY22" s="279" t="s">
        <v>227</v>
      </c>
      <c r="BZ22" s="279"/>
      <c r="CA22" s="279"/>
      <c r="CB22" s="145" t="s">
        <v>160</v>
      </c>
      <c r="CC22" s="279">
        <v>8.3299999999999999E-2</v>
      </c>
      <c r="CD22" s="279"/>
      <c r="CE22" s="279"/>
      <c r="CF22" s="145" t="s">
        <v>160</v>
      </c>
      <c r="CG22" s="279">
        <v>8.3000000000000004E-2</v>
      </c>
      <c r="CH22" s="279">
        <v>8.3000000000000004E-2</v>
      </c>
      <c r="CI22" s="947"/>
      <c r="CJ22" s="947"/>
      <c r="CK22" s="8"/>
    </row>
    <row r="23" spans="1:89" ht="22.5" customHeight="1" x14ac:dyDescent="0.2">
      <c r="A23" s="1325"/>
      <c r="B23" s="1325"/>
      <c r="C23" s="1958">
        <v>0.01</v>
      </c>
      <c r="D23" s="1016">
        <v>47</v>
      </c>
      <c r="E23" s="995" t="s">
        <v>210</v>
      </c>
      <c r="F23" s="947" t="s">
        <v>118</v>
      </c>
      <c r="G23" s="947" t="s">
        <v>119</v>
      </c>
      <c r="H23" s="947" t="s">
        <v>29</v>
      </c>
      <c r="I23" s="946">
        <v>0.95</v>
      </c>
      <c r="J23" s="947">
        <v>2018</v>
      </c>
      <c r="K23" s="922">
        <v>0.95</v>
      </c>
      <c r="L23" s="2006">
        <v>7</v>
      </c>
      <c r="M23" s="947">
        <v>66</v>
      </c>
      <c r="N23" s="1982">
        <f>L23/M23</f>
        <v>0.10606060606060606</v>
      </c>
      <c r="O23" s="947">
        <v>5</v>
      </c>
      <c r="P23" s="947">
        <v>66</v>
      </c>
      <c r="Q23" s="1982">
        <f>O23/P23</f>
        <v>7.575757575757576E-2</v>
      </c>
      <c r="R23" s="947">
        <v>6</v>
      </c>
      <c r="S23" s="947">
        <v>66</v>
      </c>
      <c r="T23" s="1982">
        <f>R23/S23</f>
        <v>9.0909090909090912E-2</v>
      </c>
      <c r="U23" s="1987">
        <f>L23+O23+R23</f>
        <v>18</v>
      </c>
      <c r="V23" s="1987">
        <v>66</v>
      </c>
      <c r="W23" s="1988">
        <f>U23/V23</f>
        <v>0.27272727272727271</v>
      </c>
      <c r="X23" s="947">
        <v>7</v>
      </c>
      <c r="Y23" s="947">
        <v>66</v>
      </c>
      <c r="Z23" s="1982">
        <f>X23/Y23</f>
        <v>0.10606060606060606</v>
      </c>
      <c r="AA23" s="947">
        <v>8</v>
      </c>
      <c r="AB23" s="947">
        <v>66</v>
      </c>
      <c r="AC23" s="1982">
        <f>AA23/AB23</f>
        <v>0.12121212121212122</v>
      </c>
      <c r="AD23" s="947">
        <v>10</v>
      </c>
      <c r="AE23" s="947">
        <v>66</v>
      </c>
      <c r="AF23" s="1982">
        <f>AD23/AE23</f>
        <v>0.15151515151515152</v>
      </c>
      <c r="AG23" s="1987">
        <f>X23+AA23+AD23</f>
        <v>25</v>
      </c>
      <c r="AH23" s="1987">
        <v>66</v>
      </c>
      <c r="AI23" s="1988">
        <f>AG23/AH23</f>
        <v>0.37878787878787878</v>
      </c>
      <c r="AJ23" s="2012">
        <f>AG23+U23</f>
        <v>43</v>
      </c>
      <c r="AK23" s="2012">
        <v>66</v>
      </c>
      <c r="AL23" s="2013">
        <f>AJ23/AK23</f>
        <v>0.65151515151515149</v>
      </c>
      <c r="AM23" s="947"/>
      <c r="AN23" s="947"/>
      <c r="AO23" s="947"/>
      <c r="AP23" s="947"/>
      <c r="AQ23" s="947"/>
      <c r="AR23" s="947"/>
      <c r="AS23" s="947"/>
      <c r="AT23" s="947"/>
      <c r="AU23" s="947"/>
      <c r="AV23" s="947">
        <v>9</v>
      </c>
      <c r="AW23" s="947">
        <v>66</v>
      </c>
      <c r="AX23" s="1982">
        <f>AV23/AW23</f>
        <v>0.13636363636363635</v>
      </c>
      <c r="AY23" s="947"/>
      <c r="AZ23" s="947"/>
      <c r="BA23" s="947"/>
      <c r="BB23" s="947"/>
      <c r="BC23" s="947"/>
      <c r="BD23" s="947"/>
      <c r="BE23" s="947"/>
      <c r="BF23" s="947"/>
      <c r="BG23" s="947"/>
      <c r="BH23" s="947">
        <v>12</v>
      </c>
      <c r="BI23" s="947">
        <v>66</v>
      </c>
      <c r="BJ23" s="1982">
        <f>BH23/BI23</f>
        <v>0.18181818181818182</v>
      </c>
      <c r="BK23" s="947">
        <f>BH23+AV23</f>
        <v>21</v>
      </c>
      <c r="BL23" s="947">
        <v>66</v>
      </c>
      <c r="BM23" s="1982">
        <f>BK23/BL23</f>
        <v>0.31818181818181818</v>
      </c>
      <c r="BN23" s="947">
        <f>BK23+AJ23</f>
        <v>64</v>
      </c>
      <c r="BO23" s="947">
        <v>66</v>
      </c>
      <c r="BP23" s="1982">
        <f>BN23/BO23</f>
        <v>0.96969696969696972</v>
      </c>
      <c r="BQ23" s="946">
        <v>0.95</v>
      </c>
      <c r="BR23" s="946">
        <v>0.97</v>
      </c>
      <c r="BS23" s="946">
        <v>1</v>
      </c>
      <c r="BT23" s="1388">
        <f>BS23*C23</f>
        <v>0.01</v>
      </c>
      <c r="BU23" s="1325"/>
      <c r="BV23" s="474">
        <v>109</v>
      </c>
      <c r="BW23" s="278" t="s">
        <v>161</v>
      </c>
      <c r="BX23" s="466">
        <v>0.1</v>
      </c>
      <c r="BY23" s="280">
        <v>0.1</v>
      </c>
      <c r="BZ23" s="280"/>
      <c r="CA23" s="280"/>
      <c r="CB23" s="145" t="s">
        <v>162</v>
      </c>
      <c r="CC23" s="487" t="s">
        <v>227</v>
      </c>
      <c r="CD23" s="487"/>
      <c r="CE23" s="487"/>
      <c r="CF23" s="145" t="s">
        <v>162</v>
      </c>
      <c r="CG23" s="487" t="s">
        <v>227</v>
      </c>
      <c r="CH23" s="487" t="s">
        <v>227</v>
      </c>
      <c r="CI23" s="947" t="s">
        <v>152</v>
      </c>
      <c r="CJ23" s="947"/>
      <c r="CK23" s="8"/>
    </row>
    <row r="24" spans="1:89" ht="22.5" customHeight="1" x14ac:dyDescent="0.2">
      <c r="A24" s="1325"/>
      <c r="B24" s="1325"/>
      <c r="C24" s="1959"/>
      <c r="D24" s="1017"/>
      <c r="E24" s="995"/>
      <c r="F24" s="947"/>
      <c r="G24" s="947"/>
      <c r="H24" s="947"/>
      <c r="I24" s="946"/>
      <c r="J24" s="947"/>
      <c r="K24" s="922"/>
      <c r="L24" s="2006"/>
      <c r="M24" s="947"/>
      <c r="N24" s="1982"/>
      <c r="O24" s="947"/>
      <c r="P24" s="947"/>
      <c r="Q24" s="1982"/>
      <c r="R24" s="947"/>
      <c r="S24" s="947"/>
      <c r="T24" s="1982"/>
      <c r="U24" s="1987"/>
      <c r="V24" s="1987"/>
      <c r="W24" s="1988"/>
      <c r="X24" s="947"/>
      <c r="Y24" s="947"/>
      <c r="Z24" s="1982"/>
      <c r="AA24" s="947"/>
      <c r="AB24" s="947"/>
      <c r="AC24" s="1982"/>
      <c r="AD24" s="947"/>
      <c r="AE24" s="947"/>
      <c r="AF24" s="1982"/>
      <c r="AG24" s="1987"/>
      <c r="AH24" s="1987"/>
      <c r="AI24" s="1988"/>
      <c r="AJ24" s="2012"/>
      <c r="AK24" s="2012"/>
      <c r="AL24" s="2013"/>
      <c r="AM24" s="947"/>
      <c r="AN24" s="947"/>
      <c r="AO24" s="947"/>
      <c r="AP24" s="947"/>
      <c r="AQ24" s="947"/>
      <c r="AR24" s="947"/>
      <c r="AS24" s="947"/>
      <c r="AT24" s="947"/>
      <c r="AU24" s="947"/>
      <c r="AV24" s="947"/>
      <c r="AW24" s="947"/>
      <c r="AX24" s="1982"/>
      <c r="AY24" s="947"/>
      <c r="AZ24" s="947"/>
      <c r="BA24" s="947"/>
      <c r="BB24" s="947"/>
      <c r="BC24" s="947"/>
      <c r="BD24" s="947"/>
      <c r="BE24" s="947"/>
      <c r="BF24" s="947"/>
      <c r="BG24" s="947"/>
      <c r="BH24" s="947"/>
      <c r="BI24" s="947"/>
      <c r="BJ24" s="1982"/>
      <c r="BK24" s="947"/>
      <c r="BL24" s="947"/>
      <c r="BM24" s="1982"/>
      <c r="BN24" s="947"/>
      <c r="BO24" s="947"/>
      <c r="BP24" s="1982"/>
      <c r="BQ24" s="947"/>
      <c r="BR24" s="947"/>
      <c r="BS24" s="947"/>
      <c r="BT24" s="1386"/>
      <c r="BU24" s="1325"/>
      <c r="BV24" s="474">
        <v>110</v>
      </c>
      <c r="BW24" s="278" t="s">
        <v>162</v>
      </c>
      <c r="BX24" s="466">
        <v>0.2</v>
      </c>
      <c r="BY24" s="280" t="s">
        <v>227</v>
      </c>
      <c r="BZ24" s="280"/>
      <c r="CA24" s="280"/>
      <c r="CB24" s="145"/>
      <c r="CC24" s="280">
        <v>6.6000000000000003E-2</v>
      </c>
      <c r="CD24" s="280"/>
      <c r="CE24" s="280"/>
      <c r="CF24" s="145"/>
      <c r="CG24" s="280">
        <v>6.6000000000000003E-2</v>
      </c>
      <c r="CH24" s="280">
        <v>6.6000000000000003E-2</v>
      </c>
      <c r="CI24" s="947"/>
      <c r="CJ24" s="947"/>
      <c r="CK24" s="8"/>
    </row>
    <row r="25" spans="1:89" ht="22.5" customHeight="1" x14ac:dyDescent="0.2">
      <c r="A25" s="1325"/>
      <c r="B25" s="1325"/>
      <c r="C25" s="1959"/>
      <c r="D25" s="1017"/>
      <c r="E25" s="995"/>
      <c r="F25" s="947"/>
      <c r="G25" s="947"/>
      <c r="H25" s="947"/>
      <c r="I25" s="946"/>
      <c r="J25" s="947"/>
      <c r="K25" s="922"/>
      <c r="L25" s="2006"/>
      <c r="M25" s="947"/>
      <c r="N25" s="1982"/>
      <c r="O25" s="947"/>
      <c r="P25" s="947"/>
      <c r="Q25" s="1982"/>
      <c r="R25" s="947"/>
      <c r="S25" s="947"/>
      <c r="T25" s="1982"/>
      <c r="U25" s="1987"/>
      <c r="V25" s="1987"/>
      <c r="W25" s="1988"/>
      <c r="X25" s="947"/>
      <c r="Y25" s="947"/>
      <c r="Z25" s="1982"/>
      <c r="AA25" s="947"/>
      <c r="AB25" s="947"/>
      <c r="AC25" s="1982"/>
      <c r="AD25" s="947"/>
      <c r="AE25" s="947"/>
      <c r="AF25" s="1982"/>
      <c r="AG25" s="1987"/>
      <c r="AH25" s="1987"/>
      <c r="AI25" s="1988"/>
      <c r="AJ25" s="2012"/>
      <c r="AK25" s="2012"/>
      <c r="AL25" s="2013"/>
      <c r="AM25" s="947"/>
      <c r="AN25" s="947"/>
      <c r="AO25" s="947"/>
      <c r="AP25" s="947"/>
      <c r="AQ25" s="947"/>
      <c r="AR25" s="947"/>
      <c r="AS25" s="947"/>
      <c r="AT25" s="947"/>
      <c r="AU25" s="947"/>
      <c r="AV25" s="947"/>
      <c r="AW25" s="947"/>
      <c r="AX25" s="1982"/>
      <c r="AY25" s="947"/>
      <c r="AZ25" s="947"/>
      <c r="BA25" s="947"/>
      <c r="BB25" s="947"/>
      <c r="BC25" s="947"/>
      <c r="BD25" s="947"/>
      <c r="BE25" s="947"/>
      <c r="BF25" s="947"/>
      <c r="BG25" s="947"/>
      <c r="BH25" s="947"/>
      <c r="BI25" s="947"/>
      <c r="BJ25" s="1982"/>
      <c r="BK25" s="947"/>
      <c r="BL25" s="947"/>
      <c r="BM25" s="1982"/>
      <c r="BN25" s="947"/>
      <c r="BO25" s="947"/>
      <c r="BP25" s="1982"/>
      <c r="BQ25" s="947"/>
      <c r="BR25" s="947"/>
      <c r="BS25" s="947"/>
      <c r="BT25" s="1386"/>
      <c r="BU25" s="1325"/>
      <c r="BV25" s="474">
        <v>111</v>
      </c>
      <c r="BW25" s="278" t="s">
        <v>163</v>
      </c>
      <c r="BX25" s="466">
        <v>0.2</v>
      </c>
      <c r="BY25" s="280">
        <v>0.2</v>
      </c>
      <c r="BZ25" s="280"/>
      <c r="CA25" s="280"/>
      <c r="CB25" s="145"/>
      <c r="CC25" s="487" t="s">
        <v>227</v>
      </c>
      <c r="CD25" s="487"/>
      <c r="CE25" s="487"/>
      <c r="CF25" s="145"/>
      <c r="CG25" s="487" t="s">
        <v>227</v>
      </c>
      <c r="CH25" s="487" t="s">
        <v>227</v>
      </c>
      <c r="CI25" s="947"/>
      <c r="CJ25" s="947"/>
      <c r="CK25" s="8"/>
    </row>
    <row r="26" spans="1:89" ht="22.5" customHeight="1" x14ac:dyDescent="0.2">
      <c r="A26" s="1325"/>
      <c r="B26" s="1325"/>
      <c r="C26" s="1959"/>
      <c r="D26" s="1017"/>
      <c r="E26" s="995"/>
      <c r="F26" s="947"/>
      <c r="G26" s="947"/>
      <c r="H26" s="947"/>
      <c r="I26" s="946"/>
      <c r="J26" s="947"/>
      <c r="K26" s="922"/>
      <c r="L26" s="2006"/>
      <c r="M26" s="947"/>
      <c r="N26" s="1982"/>
      <c r="O26" s="947"/>
      <c r="P26" s="947"/>
      <c r="Q26" s="1982"/>
      <c r="R26" s="947"/>
      <c r="S26" s="947"/>
      <c r="T26" s="1982"/>
      <c r="U26" s="1987"/>
      <c r="V26" s="1987"/>
      <c r="W26" s="1988"/>
      <c r="X26" s="947"/>
      <c r="Y26" s="947"/>
      <c r="Z26" s="1982"/>
      <c r="AA26" s="947"/>
      <c r="AB26" s="947"/>
      <c r="AC26" s="1982"/>
      <c r="AD26" s="947"/>
      <c r="AE26" s="947"/>
      <c r="AF26" s="1982"/>
      <c r="AG26" s="1987"/>
      <c r="AH26" s="1987"/>
      <c r="AI26" s="1988"/>
      <c r="AJ26" s="2012"/>
      <c r="AK26" s="2012"/>
      <c r="AL26" s="2013"/>
      <c r="AM26" s="947"/>
      <c r="AN26" s="947"/>
      <c r="AO26" s="947"/>
      <c r="AP26" s="947"/>
      <c r="AQ26" s="947"/>
      <c r="AR26" s="947"/>
      <c r="AS26" s="947"/>
      <c r="AT26" s="947"/>
      <c r="AU26" s="947"/>
      <c r="AV26" s="947"/>
      <c r="AW26" s="947"/>
      <c r="AX26" s="1982"/>
      <c r="AY26" s="947"/>
      <c r="AZ26" s="947"/>
      <c r="BA26" s="947"/>
      <c r="BB26" s="947"/>
      <c r="BC26" s="947"/>
      <c r="BD26" s="947"/>
      <c r="BE26" s="947"/>
      <c r="BF26" s="947"/>
      <c r="BG26" s="947"/>
      <c r="BH26" s="947"/>
      <c r="BI26" s="947"/>
      <c r="BJ26" s="1982"/>
      <c r="BK26" s="947"/>
      <c r="BL26" s="947"/>
      <c r="BM26" s="1982"/>
      <c r="BN26" s="947"/>
      <c r="BO26" s="947"/>
      <c r="BP26" s="1982"/>
      <c r="BQ26" s="947"/>
      <c r="BR26" s="947"/>
      <c r="BS26" s="947"/>
      <c r="BT26" s="1386"/>
      <c r="BU26" s="1325"/>
      <c r="BV26" s="474">
        <v>112</v>
      </c>
      <c r="BW26" s="278" t="s">
        <v>162</v>
      </c>
      <c r="BX26" s="466">
        <v>0.1</v>
      </c>
      <c r="BY26" s="280" t="s">
        <v>227</v>
      </c>
      <c r="BZ26" s="280"/>
      <c r="CA26" s="280"/>
      <c r="CB26" s="145"/>
      <c r="CC26" s="280">
        <v>0.03</v>
      </c>
      <c r="CD26" s="280"/>
      <c r="CE26" s="280"/>
      <c r="CF26" s="145"/>
      <c r="CG26" s="280">
        <v>0.03</v>
      </c>
      <c r="CH26" s="280">
        <v>0.03</v>
      </c>
      <c r="CI26" s="947"/>
      <c r="CJ26" s="947"/>
      <c r="CK26" s="8"/>
    </row>
    <row r="27" spans="1:89" ht="22.5" x14ac:dyDescent="0.2">
      <c r="A27" s="1325"/>
      <c r="B27" s="1325"/>
      <c r="C27" s="1959"/>
      <c r="D27" s="1017"/>
      <c r="E27" s="995"/>
      <c r="F27" s="947"/>
      <c r="G27" s="947"/>
      <c r="H27" s="947"/>
      <c r="I27" s="947"/>
      <c r="J27" s="947"/>
      <c r="K27" s="923"/>
      <c r="L27" s="2006"/>
      <c r="M27" s="947"/>
      <c r="N27" s="1982"/>
      <c r="O27" s="947"/>
      <c r="P27" s="947"/>
      <c r="Q27" s="1982"/>
      <c r="R27" s="947"/>
      <c r="S27" s="947"/>
      <c r="T27" s="1982"/>
      <c r="U27" s="1987"/>
      <c r="V27" s="1987"/>
      <c r="W27" s="1988"/>
      <c r="X27" s="947"/>
      <c r="Y27" s="947"/>
      <c r="Z27" s="1982"/>
      <c r="AA27" s="947"/>
      <c r="AB27" s="947"/>
      <c r="AC27" s="1982"/>
      <c r="AD27" s="947"/>
      <c r="AE27" s="947"/>
      <c r="AF27" s="1982"/>
      <c r="AG27" s="1987"/>
      <c r="AH27" s="1987"/>
      <c r="AI27" s="1988"/>
      <c r="AJ27" s="2012"/>
      <c r="AK27" s="2012"/>
      <c r="AL27" s="2013"/>
      <c r="AM27" s="947"/>
      <c r="AN27" s="947"/>
      <c r="AO27" s="947"/>
      <c r="AP27" s="947"/>
      <c r="AQ27" s="947"/>
      <c r="AR27" s="947"/>
      <c r="AS27" s="947"/>
      <c r="AT27" s="947"/>
      <c r="AU27" s="947"/>
      <c r="AV27" s="947"/>
      <c r="AW27" s="947"/>
      <c r="AX27" s="1982"/>
      <c r="AY27" s="947"/>
      <c r="AZ27" s="947"/>
      <c r="BA27" s="947"/>
      <c r="BB27" s="947"/>
      <c r="BC27" s="947"/>
      <c r="BD27" s="947"/>
      <c r="BE27" s="947"/>
      <c r="BF27" s="947"/>
      <c r="BG27" s="947"/>
      <c r="BH27" s="947"/>
      <c r="BI27" s="947"/>
      <c r="BJ27" s="1982"/>
      <c r="BK27" s="947"/>
      <c r="BL27" s="947"/>
      <c r="BM27" s="1982"/>
      <c r="BN27" s="947"/>
      <c r="BO27" s="947"/>
      <c r="BP27" s="1982"/>
      <c r="BQ27" s="947"/>
      <c r="BR27" s="947"/>
      <c r="BS27" s="947"/>
      <c r="BT27" s="1386"/>
      <c r="BU27" s="1325"/>
      <c r="BV27" s="474">
        <v>113</v>
      </c>
      <c r="BW27" s="272" t="s">
        <v>164</v>
      </c>
      <c r="BX27" s="466">
        <v>0.2</v>
      </c>
      <c r="BY27" s="280">
        <v>0.2</v>
      </c>
      <c r="BZ27" s="280"/>
      <c r="CA27" s="280"/>
      <c r="CB27" s="145" t="s">
        <v>162</v>
      </c>
      <c r="CC27" s="488" t="s">
        <v>227</v>
      </c>
      <c r="CD27" s="489"/>
      <c r="CE27" s="489"/>
      <c r="CF27" s="145" t="s">
        <v>162</v>
      </c>
      <c r="CG27" s="489" t="s">
        <v>227</v>
      </c>
      <c r="CH27" s="489" t="s">
        <v>227</v>
      </c>
      <c r="CI27" s="947"/>
      <c r="CJ27" s="947"/>
      <c r="CK27" s="8"/>
    </row>
    <row r="28" spans="1:89" ht="24" x14ac:dyDescent="0.2">
      <c r="A28" s="1325"/>
      <c r="B28" s="1325"/>
      <c r="C28" s="1960"/>
      <c r="D28" s="1018"/>
      <c r="E28" s="995"/>
      <c r="F28" s="947"/>
      <c r="G28" s="947"/>
      <c r="H28" s="947"/>
      <c r="I28" s="947"/>
      <c r="J28" s="947"/>
      <c r="K28" s="923"/>
      <c r="L28" s="2006"/>
      <c r="M28" s="947"/>
      <c r="N28" s="1982"/>
      <c r="O28" s="947"/>
      <c r="P28" s="947"/>
      <c r="Q28" s="1982"/>
      <c r="R28" s="947"/>
      <c r="S28" s="947"/>
      <c r="T28" s="1982"/>
      <c r="U28" s="1987"/>
      <c r="V28" s="1987"/>
      <c r="W28" s="1988"/>
      <c r="X28" s="947"/>
      <c r="Y28" s="947"/>
      <c r="Z28" s="1982"/>
      <c r="AA28" s="947"/>
      <c r="AB28" s="947"/>
      <c r="AC28" s="1982"/>
      <c r="AD28" s="947"/>
      <c r="AE28" s="947"/>
      <c r="AF28" s="1982"/>
      <c r="AG28" s="1987"/>
      <c r="AH28" s="1987"/>
      <c r="AI28" s="1988"/>
      <c r="AJ28" s="2012"/>
      <c r="AK28" s="2012"/>
      <c r="AL28" s="2013"/>
      <c r="AM28" s="947"/>
      <c r="AN28" s="947"/>
      <c r="AO28" s="947"/>
      <c r="AP28" s="947"/>
      <c r="AQ28" s="947"/>
      <c r="AR28" s="947"/>
      <c r="AS28" s="947"/>
      <c r="AT28" s="947"/>
      <c r="AU28" s="947"/>
      <c r="AV28" s="947"/>
      <c r="AW28" s="947"/>
      <c r="AX28" s="1982"/>
      <c r="AY28" s="947"/>
      <c r="AZ28" s="947"/>
      <c r="BA28" s="947"/>
      <c r="BB28" s="947"/>
      <c r="BC28" s="947"/>
      <c r="BD28" s="947"/>
      <c r="BE28" s="947"/>
      <c r="BF28" s="947"/>
      <c r="BG28" s="947"/>
      <c r="BH28" s="947"/>
      <c r="BI28" s="947"/>
      <c r="BJ28" s="1982"/>
      <c r="BK28" s="947"/>
      <c r="BL28" s="947"/>
      <c r="BM28" s="1982"/>
      <c r="BN28" s="947"/>
      <c r="BO28" s="947"/>
      <c r="BP28" s="1982"/>
      <c r="BQ28" s="947"/>
      <c r="BR28" s="947"/>
      <c r="BS28" s="947"/>
      <c r="BT28" s="1387"/>
      <c r="BU28" s="1325"/>
      <c r="BV28" s="474">
        <v>114</v>
      </c>
      <c r="BW28" s="278" t="s">
        <v>464</v>
      </c>
      <c r="BX28" s="466">
        <v>0.2</v>
      </c>
      <c r="BY28" s="280" t="s">
        <v>227</v>
      </c>
      <c r="BZ28" s="280"/>
      <c r="CA28" s="280"/>
      <c r="CB28" s="145" t="s">
        <v>165</v>
      </c>
      <c r="CC28" s="280">
        <v>6.6000000000000003E-2</v>
      </c>
      <c r="CD28" s="280"/>
      <c r="CE28" s="280"/>
      <c r="CF28" s="145" t="s">
        <v>165</v>
      </c>
      <c r="CG28" s="280">
        <v>6.6000000000000003E-2</v>
      </c>
      <c r="CH28" s="280">
        <v>6.6000000000000003E-2</v>
      </c>
      <c r="CI28" s="947"/>
      <c r="CJ28" s="947"/>
      <c r="CK28" s="8"/>
    </row>
    <row r="29" spans="1:89" ht="22.5" customHeight="1" x14ac:dyDescent="0.2">
      <c r="A29" s="1325"/>
      <c r="B29" s="1325"/>
      <c r="C29" s="1958">
        <v>0.01</v>
      </c>
      <c r="D29" s="1016">
        <v>48</v>
      </c>
      <c r="E29" s="995" t="s">
        <v>211</v>
      </c>
      <c r="F29" s="947" t="s">
        <v>120</v>
      </c>
      <c r="G29" s="947" t="s">
        <v>121</v>
      </c>
      <c r="H29" s="999" t="s">
        <v>72</v>
      </c>
      <c r="I29" s="945">
        <v>1</v>
      </c>
      <c r="J29" s="999">
        <v>2018</v>
      </c>
      <c r="K29" s="924">
        <v>1</v>
      </c>
      <c r="L29" s="1675">
        <v>0</v>
      </c>
      <c r="M29" s="999">
        <v>24</v>
      </c>
      <c r="N29" s="1000">
        <v>0</v>
      </c>
      <c r="O29" s="999">
        <v>0</v>
      </c>
      <c r="P29" s="999">
        <v>24</v>
      </c>
      <c r="Q29" s="1000">
        <v>0</v>
      </c>
      <c r="R29" s="999">
        <v>2</v>
      </c>
      <c r="S29" s="999">
        <v>24</v>
      </c>
      <c r="T29" s="1000">
        <f>R29/S29</f>
        <v>8.3333333333333329E-2</v>
      </c>
      <c r="U29" s="1672">
        <v>2</v>
      </c>
      <c r="V29" s="1672">
        <v>24</v>
      </c>
      <c r="W29" s="1981">
        <f>U29/V29</f>
        <v>8.3333333333333329E-2</v>
      </c>
      <c r="X29" s="999">
        <v>3</v>
      </c>
      <c r="Y29" s="999">
        <v>24</v>
      </c>
      <c r="Z29" s="1000">
        <f>X29/Y29</f>
        <v>0.125</v>
      </c>
      <c r="AA29" s="999">
        <v>2</v>
      </c>
      <c r="AB29" s="999">
        <v>24</v>
      </c>
      <c r="AC29" s="1000">
        <f>AA29/AB29</f>
        <v>8.3333333333333329E-2</v>
      </c>
      <c r="AD29" s="999">
        <v>4</v>
      </c>
      <c r="AE29" s="999">
        <v>24</v>
      </c>
      <c r="AF29" s="1000">
        <f>AD29/AE29</f>
        <v>0.16666666666666666</v>
      </c>
      <c r="AG29" s="1672">
        <f>X29+AA29+AD29</f>
        <v>9</v>
      </c>
      <c r="AH29" s="1672">
        <v>24</v>
      </c>
      <c r="AI29" s="1981">
        <f>AG29/AH29</f>
        <v>0.375</v>
      </c>
      <c r="AJ29" s="1673">
        <v>11</v>
      </c>
      <c r="AK29" s="1673">
        <v>24</v>
      </c>
      <c r="AL29" s="1986">
        <f>AJ29/AK29</f>
        <v>0.45833333333333331</v>
      </c>
      <c r="AM29" s="999"/>
      <c r="AN29" s="999"/>
      <c r="AO29" s="999"/>
      <c r="AP29" s="999"/>
      <c r="AQ29" s="999"/>
      <c r="AR29" s="999"/>
      <c r="AS29" s="999"/>
      <c r="AT29" s="999"/>
      <c r="AU29" s="999"/>
      <c r="AV29" s="999">
        <v>16</v>
      </c>
      <c r="AW29" s="999">
        <v>24</v>
      </c>
      <c r="AX29" s="945">
        <f>AV29/AW29</f>
        <v>0.66666666666666663</v>
      </c>
      <c r="AY29" s="999"/>
      <c r="AZ29" s="999"/>
      <c r="BA29" s="999"/>
      <c r="BB29" s="999"/>
      <c r="BC29" s="999"/>
      <c r="BD29" s="999"/>
      <c r="BE29" s="999"/>
      <c r="BF29" s="999"/>
      <c r="BG29" s="999"/>
      <c r="BH29" s="999">
        <v>24</v>
      </c>
      <c r="BI29" s="999">
        <v>24</v>
      </c>
      <c r="BJ29" s="945">
        <f>BH29/BI29</f>
        <v>1</v>
      </c>
      <c r="BK29" s="999">
        <v>24</v>
      </c>
      <c r="BL29" s="999">
        <v>24</v>
      </c>
      <c r="BM29" s="945">
        <f>BK29/BL29</f>
        <v>1</v>
      </c>
      <c r="BN29" s="999">
        <v>24</v>
      </c>
      <c r="BO29" s="999">
        <v>24</v>
      </c>
      <c r="BP29" s="945">
        <f>BN29/BO29</f>
        <v>1</v>
      </c>
      <c r="BQ29" s="1000">
        <v>1</v>
      </c>
      <c r="BR29" s="1000">
        <v>1</v>
      </c>
      <c r="BS29" s="1000">
        <f>BR29/BQ29</f>
        <v>1</v>
      </c>
      <c r="BT29" s="1388">
        <f>BS29*C29</f>
        <v>0.01</v>
      </c>
      <c r="BU29" s="1325"/>
      <c r="BV29" s="474">
        <v>115</v>
      </c>
      <c r="BW29" s="278" t="s">
        <v>166</v>
      </c>
      <c r="BX29" s="466">
        <v>0.25</v>
      </c>
      <c r="BY29" s="280">
        <v>0.25</v>
      </c>
      <c r="BZ29" s="280"/>
      <c r="CA29" s="280"/>
      <c r="CB29" s="145" t="s">
        <v>167</v>
      </c>
      <c r="CC29" s="488" t="s">
        <v>227</v>
      </c>
      <c r="CD29" s="489"/>
      <c r="CE29" s="489"/>
      <c r="CF29" s="145" t="s">
        <v>167</v>
      </c>
      <c r="CG29" s="489" t="s">
        <v>227</v>
      </c>
      <c r="CH29" s="489" t="s">
        <v>227</v>
      </c>
      <c r="CI29" s="947" t="s">
        <v>152</v>
      </c>
      <c r="CJ29" s="947"/>
      <c r="CK29" s="8"/>
    </row>
    <row r="30" spans="1:89" ht="22.5" customHeight="1" x14ac:dyDescent="0.2">
      <c r="A30" s="1325"/>
      <c r="B30" s="1325"/>
      <c r="C30" s="1959"/>
      <c r="D30" s="1017"/>
      <c r="E30" s="995"/>
      <c r="F30" s="947"/>
      <c r="G30" s="947"/>
      <c r="H30" s="999"/>
      <c r="I30" s="945"/>
      <c r="J30" s="999"/>
      <c r="K30" s="924"/>
      <c r="L30" s="1675"/>
      <c r="M30" s="999"/>
      <c r="N30" s="999"/>
      <c r="O30" s="999"/>
      <c r="P30" s="999"/>
      <c r="Q30" s="999"/>
      <c r="R30" s="999"/>
      <c r="S30" s="999"/>
      <c r="T30" s="999"/>
      <c r="U30" s="1672"/>
      <c r="V30" s="1672"/>
      <c r="W30" s="1672"/>
      <c r="X30" s="999"/>
      <c r="Y30" s="999"/>
      <c r="Z30" s="999"/>
      <c r="AA30" s="999"/>
      <c r="AB30" s="999"/>
      <c r="AC30" s="999"/>
      <c r="AD30" s="999"/>
      <c r="AE30" s="999"/>
      <c r="AF30" s="999"/>
      <c r="AG30" s="1672"/>
      <c r="AH30" s="1672"/>
      <c r="AI30" s="1672"/>
      <c r="AJ30" s="1673"/>
      <c r="AK30" s="1673"/>
      <c r="AL30" s="1673"/>
      <c r="AM30" s="999"/>
      <c r="AN30" s="999"/>
      <c r="AO30" s="999"/>
      <c r="AP30" s="999"/>
      <c r="AQ30" s="999"/>
      <c r="AR30" s="999"/>
      <c r="AS30" s="999"/>
      <c r="AT30" s="999"/>
      <c r="AU30" s="999"/>
      <c r="AV30" s="999"/>
      <c r="AW30" s="999"/>
      <c r="AX30" s="945"/>
      <c r="AY30" s="999"/>
      <c r="AZ30" s="999"/>
      <c r="BA30" s="999"/>
      <c r="BB30" s="999"/>
      <c r="BC30" s="999"/>
      <c r="BD30" s="999"/>
      <c r="BE30" s="999"/>
      <c r="BF30" s="999"/>
      <c r="BG30" s="999"/>
      <c r="BH30" s="999"/>
      <c r="BI30" s="999"/>
      <c r="BJ30" s="945"/>
      <c r="BK30" s="999"/>
      <c r="BL30" s="999"/>
      <c r="BM30" s="945"/>
      <c r="BN30" s="999"/>
      <c r="BO30" s="999"/>
      <c r="BP30" s="945"/>
      <c r="BQ30" s="999"/>
      <c r="BR30" s="999"/>
      <c r="BS30" s="999"/>
      <c r="BT30" s="1386"/>
      <c r="BU30" s="1325"/>
      <c r="BV30" s="474">
        <v>116</v>
      </c>
      <c r="BW30" s="278" t="s">
        <v>167</v>
      </c>
      <c r="BX30" s="466">
        <v>0.25</v>
      </c>
      <c r="BY30" s="279" t="s">
        <v>227</v>
      </c>
      <c r="BZ30" s="279"/>
      <c r="CA30" s="279"/>
      <c r="CB30" s="145"/>
      <c r="CC30" s="279">
        <v>8.3299999999999999E-2</v>
      </c>
      <c r="CD30" s="279"/>
      <c r="CE30" s="279"/>
      <c r="CF30" s="145"/>
      <c r="CG30" s="279">
        <v>8.3000000000000004E-2</v>
      </c>
      <c r="CH30" s="279">
        <v>8.3000000000000004E-2</v>
      </c>
      <c r="CI30" s="947"/>
      <c r="CJ30" s="947"/>
      <c r="CK30" s="8"/>
    </row>
    <row r="31" spans="1:89" ht="22.5" customHeight="1" x14ac:dyDescent="0.2">
      <c r="A31" s="1325"/>
      <c r="B31" s="1325"/>
      <c r="C31" s="1959"/>
      <c r="D31" s="1017"/>
      <c r="E31" s="995"/>
      <c r="F31" s="947"/>
      <c r="G31" s="947"/>
      <c r="H31" s="999"/>
      <c r="I31" s="945"/>
      <c r="J31" s="999"/>
      <c r="K31" s="924"/>
      <c r="L31" s="1675"/>
      <c r="M31" s="999"/>
      <c r="N31" s="999"/>
      <c r="O31" s="999"/>
      <c r="P31" s="999"/>
      <c r="Q31" s="999"/>
      <c r="R31" s="999"/>
      <c r="S31" s="999"/>
      <c r="T31" s="999"/>
      <c r="U31" s="1672"/>
      <c r="V31" s="1672"/>
      <c r="W31" s="1672"/>
      <c r="X31" s="999"/>
      <c r="Y31" s="999"/>
      <c r="Z31" s="999"/>
      <c r="AA31" s="999"/>
      <c r="AB31" s="999"/>
      <c r="AC31" s="999"/>
      <c r="AD31" s="999"/>
      <c r="AE31" s="999"/>
      <c r="AF31" s="999"/>
      <c r="AG31" s="1672"/>
      <c r="AH31" s="1672"/>
      <c r="AI31" s="1672"/>
      <c r="AJ31" s="1673"/>
      <c r="AK31" s="1673"/>
      <c r="AL31" s="1673"/>
      <c r="AM31" s="999"/>
      <c r="AN31" s="999"/>
      <c r="AO31" s="999"/>
      <c r="AP31" s="999"/>
      <c r="AQ31" s="999"/>
      <c r="AR31" s="999"/>
      <c r="AS31" s="999"/>
      <c r="AT31" s="999"/>
      <c r="AU31" s="999"/>
      <c r="AV31" s="999"/>
      <c r="AW31" s="999"/>
      <c r="AX31" s="945"/>
      <c r="AY31" s="999"/>
      <c r="AZ31" s="999"/>
      <c r="BA31" s="999"/>
      <c r="BB31" s="999"/>
      <c r="BC31" s="999"/>
      <c r="BD31" s="999"/>
      <c r="BE31" s="999"/>
      <c r="BF31" s="999"/>
      <c r="BG31" s="999"/>
      <c r="BH31" s="999"/>
      <c r="BI31" s="999"/>
      <c r="BJ31" s="945"/>
      <c r="BK31" s="999"/>
      <c r="BL31" s="999"/>
      <c r="BM31" s="945"/>
      <c r="BN31" s="999"/>
      <c r="BO31" s="999"/>
      <c r="BP31" s="945"/>
      <c r="BQ31" s="999"/>
      <c r="BR31" s="999"/>
      <c r="BS31" s="999"/>
      <c r="BT31" s="1386"/>
      <c r="BU31" s="1325"/>
      <c r="BV31" s="474">
        <v>117</v>
      </c>
      <c r="BW31" s="278" t="s">
        <v>168</v>
      </c>
      <c r="BX31" s="466">
        <v>0.25</v>
      </c>
      <c r="BY31" s="280">
        <v>0.25</v>
      </c>
      <c r="BZ31" s="280"/>
      <c r="CA31" s="280"/>
      <c r="CB31" s="145"/>
      <c r="CC31" s="488" t="s">
        <v>227</v>
      </c>
      <c r="CD31" s="489"/>
      <c r="CE31" s="489"/>
      <c r="CF31" s="145"/>
      <c r="CG31" s="489" t="s">
        <v>227</v>
      </c>
      <c r="CH31" s="489" t="s">
        <v>227</v>
      </c>
      <c r="CI31" s="947"/>
      <c r="CJ31" s="947"/>
      <c r="CK31" s="8"/>
    </row>
    <row r="32" spans="1:89" ht="12" x14ac:dyDescent="0.2">
      <c r="A32" s="1325"/>
      <c r="B32" s="1325"/>
      <c r="C32" s="1960"/>
      <c r="D32" s="1018"/>
      <c r="E32" s="995"/>
      <c r="F32" s="947"/>
      <c r="G32" s="947"/>
      <c r="H32" s="999"/>
      <c r="I32" s="945"/>
      <c r="J32" s="999"/>
      <c r="K32" s="924"/>
      <c r="L32" s="1675"/>
      <c r="M32" s="999"/>
      <c r="N32" s="999"/>
      <c r="O32" s="999"/>
      <c r="P32" s="999"/>
      <c r="Q32" s="999"/>
      <c r="R32" s="999"/>
      <c r="S32" s="999"/>
      <c r="T32" s="999"/>
      <c r="U32" s="1672"/>
      <c r="V32" s="1672"/>
      <c r="W32" s="1672"/>
      <c r="X32" s="999"/>
      <c r="Y32" s="999"/>
      <c r="Z32" s="999"/>
      <c r="AA32" s="999"/>
      <c r="AB32" s="999"/>
      <c r="AC32" s="999"/>
      <c r="AD32" s="999"/>
      <c r="AE32" s="999"/>
      <c r="AF32" s="999"/>
      <c r="AG32" s="1672"/>
      <c r="AH32" s="1672"/>
      <c r="AI32" s="1672"/>
      <c r="AJ32" s="1673"/>
      <c r="AK32" s="1673"/>
      <c r="AL32" s="1673"/>
      <c r="AM32" s="999"/>
      <c r="AN32" s="999"/>
      <c r="AO32" s="999"/>
      <c r="AP32" s="999"/>
      <c r="AQ32" s="999"/>
      <c r="AR32" s="999"/>
      <c r="AS32" s="999"/>
      <c r="AT32" s="999"/>
      <c r="AU32" s="999"/>
      <c r="AV32" s="999"/>
      <c r="AW32" s="999"/>
      <c r="AX32" s="945"/>
      <c r="AY32" s="999"/>
      <c r="AZ32" s="999"/>
      <c r="BA32" s="999"/>
      <c r="BB32" s="999"/>
      <c r="BC32" s="999"/>
      <c r="BD32" s="999"/>
      <c r="BE32" s="999"/>
      <c r="BF32" s="999"/>
      <c r="BG32" s="999"/>
      <c r="BH32" s="999"/>
      <c r="BI32" s="999"/>
      <c r="BJ32" s="945"/>
      <c r="BK32" s="999"/>
      <c r="BL32" s="999"/>
      <c r="BM32" s="945"/>
      <c r="BN32" s="999"/>
      <c r="BO32" s="999"/>
      <c r="BP32" s="945"/>
      <c r="BQ32" s="999"/>
      <c r="BR32" s="999"/>
      <c r="BS32" s="999"/>
      <c r="BT32" s="1387"/>
      <c r="BU32" s="1325"/>
      <c r="BV32" s="474">
        <v>118</v>
      </c>
      <c r="BW32" s="278" t="s">
        <v>463</v>
      </c>
      <c r="BX32" s="466">
        <v>0.25</v>
      </c>
      <c r="BY32" s="279" t="s">
        <v>227</v>
      </c>
      <c r="BZ32" s="279"/>
      <c r="CA32" s="279"/>
      <c r="CB32" s="145" t="s">
        <v>186</v>
      </c>
      <c r="CC32" s="279">
        <v>8.3299999999999999E-2</v>
      </c>
      <c r="CD32" s="279"/>
      <c r="CE32" s="279"/>
      <c r="CF32" s="145" t="s">
        <v>186</v>
      </c>
      <c r="CG32" s="279">
        <v>8.3000000000000004E-2</v>
      </c>
      <c r="CH32" s="279">
        <v>8.3000000000000004E-2</v>
      </c>
      <c r="CI32" s="947"/>
      <c r="CJ32" s="947"/>
      <c r="CK32" s="8"/>
    </row>
    <row r="33" spans="1:89" ht="82.5" customHeight="1" x14ac:dyDescent="0.2">
      <c r="A33" s="1325"/>
      <c r="B33" s="1325"/>
      <c r="C33" s="616">
        <v>0.01</v>
      </c>
      <c r="D33" s="72">
        <v>49</v>
      </c>
      <c r="E33" s="462" t="s">
        <v>352</v>
      </c>
      <c r="F33" s="463" t="s">
        <v>353</v>
      </c>
      <c r="G33" s="463" t="s">
        <v>354</v>
      </c>
      <c r="H33" s="205" t="s">
        <v>29</v>
      </c>
      <c r="I33" s="185">
        <v>0.64249999999999996</v>
      </c>
      <c r="J33" s="263">
        <v>2018</v>
      </c>
      <c r="K33" s="300">
        <v>1</v>
      </c>
      <c r="L33" s="271">
        <v>9</v>
      </c>
      <c r="M33" s="460">
        <v>12</v>
      </c>
      <c r="N33" s="185">
        <f>L33/M33</f>
        <v>0.75</v>
      </c>
      <c r="O33" s="460">
        <v>10</v>
      </c>
      <c r="P33" s="460">
        <v>14</v>
      </c>
      <c r="Q33" s="185">
        <f>O33/P33</f>
        <v>0.7142857142857143</v>
      </c>
      <c r="R33" s="460">
        <v>8</v>
      </c>
      <c r="S33" s="460">
        <v>9</v>
      </c>
      <c r="T33" s="185">
        <f>R33/S33</f>
        <v>0.88888888888888884</v>
      </c>
      <c r="U33" s="624">
        <f>L33+O33+R33</f>
        <v>27</v>
      </c>
      <c r="V33" s="624">
        <f>M33+P33+S33</f>
        <v>35</v>
      </c>
      <c r="W33" s="625">
        <f>U33/V33</f>
        <v>0.77142857142857146</v>
      </c>
      <c r="X33" s="460">
        <v>9</v>
      </c>
      <c r="Y33" s="460">
        <v>10</v>
      </c>
      <c r="Z33" s="185">
        <f>X33/Y33</f>
        <v>0.9</v>
      </c>
      <c r="AA33" s="460">
        <v>6</v>
      </c>
      <c r="AB33" s="460">
        <v>12</v>
      </c>
      <c r="AC33" s="185">
        <f>AA33/AB33</f>
        <v>0.5</v>
      </c>
      <c r="AD33" s="460">
        <v>4</v>
      </c>
      <c r="AE33" s="460">
        <v>11</v>
      </c>
      <c r="AF33" s="185">
        <f>AD33/AE33</f>
        <v>0.36363636363636365</v>
      </c>
      <c r="AG33" s="624">
        <f>X33+AA33+AD33</f>
        <v>19</v>
      </c>
      <c r="AH33" s="624">
        <f>Y33+AB33+AE33</f>
        <v>33</v>
      </c>
      <c r="AI33" s="625">
        <f>AG33/AH33</f>
        <v>0.5757575757575758</v>
      </c>
      <c r="AJ33" s="632">
        <f>AG33+U33</f>
        <v>46</v>
      </c>
      <c r="AK33" s="632">
        <f>AH33+V33</f>
        <v>68</v>
      </c>
      <c r="AL33" s="633">
        <f>AJ33/AK33</f>
        <v>0.67647058823529416</v>
      </c>
      <c r="AM33" s="460">
        <v>4</v>
      </c>
      <c r="AN33" s="460">
        <v>68</v>
      </c>
      <c r="AO33" s="681">
        <f>AM33/AN33</f>
        <v>5.8823529411764705E-2</v>
      </c>
      <c r="AP33" s="679">
        <v>4</v>
      </c>
      <c r="AQ33" s="679">
        <v>68</v>
      </c>
      <c r="AR33" s="681">
        <f>AP33/AQ33</f>
        <v>5.8823529411764705E-2</v>
      </c>
      <c r="AS33" s="679">
        <v>6</v>
      </c>
      <c r="AT33" s="679">
        <v>68</v>
      </c>
      <c r="AU33" s="681">
        <f>AS33/AT33</f>
        <v>8.8235294117647065E-2</v>
      </c>
      <c r="AV33" s="460">
        <f>AM33+AP33+AS33</f>
        <v>14</v>
      </c>
      <c r="AW33" s="460">
        <v>68</v>
      </c>
      <c r="AX33" s="681">
        <f>AV33/AW33</f>
        <v>0.20588235294117646</v>
      </c>
      <c r="AY33" s="460"/>
      <c r="AZ33" s="460"/>
      <c r="BA33" s="460"/>
      <c r="BB33" s="460"/>
      <c r="BC33" s="460"/>
      <c r="BD33" s="460"/>
      <c r="BE33" s="460"/>
      <c r="BF33" s="460"/>
      <c r="BG33" s="460"/>
      <c r="BH33" s="460">
        <v>8</v>
      </c>
      <c r="BI33" s="460">
        <v>68</v>
      </c>
      <c r="BJ33" s="697">
        <f>BH33/BI33</f>
        <v>0.11764705882352941</v>
      </c>
      <c r="BK33" s="685">
        <f>(AV33+BH33)</f>
        <v>22</v>
      </c>
      <c r="BL33" s="460">
        <v>68</v>
      </c>
      <c r="BM33" s="681">
        <f>BK33/BL33</f>
        <v>0.3235294117647059</v>
      </c>
      <c r="BN33" s="685">
        <f>BK33+AJ33</f>
        <v>68</v>
      </c>
      <c r="BO33" s="691">
        <v>68</v>
      </c>
      <c r="BP33" s="693">
        <f>BN33/BO33</f>
        <v>1</v>
      </c>
      <c r="BQ33" s="459">
        <v>1</v>
      </c>
      <c r="BR33" s="394">
        <v>1</v>
      </c>
      <c r="BS33" s="459">
        <v>1</v>
      </c>
      <c r="BT33" s="619">
        <f>BS33*C33</f>
        <v>0.01</v>
      </c>
      <c r="BU33" s="1325"/>
      <c r="BV33" s="474">
        <v>119</v>
      </c>
      <c r="BW33" s="162" t="s">
        <v>355</v>
      </c>
      <c r="BX33" s="459">
        <v>1</v>
      </c>
      <c r="BY33" s="466">
        <v>0.25</v>
      </c>
      <c r="BZ33" s="466"/>
      <c r="CA33" s="466"/>
      <c r="CB33" s="40" t="s">
        <v>169</v>
      </c>
      <c r="CC33" s="466">
        <v>0.25</v>
      </c>
      <c r="CD33" s="466"/>
      <c r="CE33" s="466"/>
      <c r="CF33" s="40" t="s">
        <v>169</v>
      </c>
      <c r="CG33" s="466">
        <v>0.25</v>
      </c>
      <c r="CH33" s="466">
        <v>0.25</v>
      </c>
      <c r="CI33" s="263" t="s">
        <v>94</v>
      </c>
      <c r="CJ33" s="268" t="s">
        <v>95</v>
      </c>
      <c r="CK33" s="8" t="s">
        <v>189</v>
      </c>
    </row>
    <row r="34" spans="1:89" ht="35.1" customHeight="1" x14ac:dyDescent="0.2">
      <c r="A34" s="1325"/>
      <c r="B34" s="1325"/>
      <c r="C34" s="1961">
        <v>0.01</v>
      </c>
      <c r="D34" s="1009">
        <v>50</v>
      </c>
      <c r="E34" s="1012" t="s">
        <v>356</v>
      </c>
      <c r="F34" s="1014" t="s">
        <v>357</v>
      </c>
      <c r="G34" s="1014" t="s">
        <v>358</v>
      </c>
      <c r="H34" s="996" t="s">
        <v>29</v>
      </c>
      <c r="I34" s="949">
        <v>1</v>
      </c>
      <c r="J34" s="996">
        <v>2018</v>
      </c>
      <c r="K34" s="925">
        <v>1</v>
      </c>
      <c r="L34" s="2001"/>
      <c r="M34" s="996"/>
      <c r="N34" s="996"/>
      <c r="O34" s="996"/>
      <c r="P34" s="996"/>
      <c r="Q34" s="996"/>
      <c r="R34" s="996"/>
      <c r="S34" s="996"/>
      <c r="T34" s="996"/>
      <c r="U34" s="1971"/>
      <c r="V34" s="1971"/>
      <c r="W34" s="1974">
        <v>0.25</v>
      </c>
      <c r="X34" s="996"/>
      <c r="Y34" s="996"/>
      <c r="Z34" s="996"/>
      <c r="AA34" s="996"/>
      <c r="AB34" s="996"/>
      <c r="AC34" s="996"/>
      <c r="AD34" s="996"/>
      <c r="AE34" s="996"/>
      <c r="AF34" s="996"/>
      <c r="AG34" s="1971"/>
      <c r="AH34" s="1971"/>
      <c r="AI34" s="1974">
        <v>0.25</v>
      </c>
      <c r="AJ34" s="1967"/>
      <c r="AK34" s="1967"/>
      <c r="AL34" s="1976">
        <v>0.5</v>
      </c>
      <c r="AM34" s="996"/>
      <c r="AN34" s="996"/>
      <c r="AO34" s="996"/>
      <c r="AP34" s="996"/>
      <c r="AQ34" s="996"/>
      <c r="AR34" s="996"/>
      <c r="AS34" s="996"/>
      <c r="AT34" s="996"/>
      <c r="AU34" s="996"/>
      <c r="AV34" s="996"/>
      <c r="AW34" s="996"/>
      <c r="AX34" s="958">
        <v>0.25</v>
      </c>
      <c r="AY34" s="996"/>
      <c r="AZ34" s="996"/>
      <c r="BA34" s="996"/>
      <c r="BB34" s="996"/>
      <c r="BC34" s="996"/>
      <c r="BD34" s="996"/>
      <c r="BE34" s="996"/>
      <c r="BF34" s="996"/>
      <c r="BG34" s="996"/>
      <c r="BH34" s="996"/>
      <c r="BI34" s="996"/>
      <c r="BJ34" s="958">
        <v>0.25</v>
      </c>
      <c r="BK34" s="996"/>
      <c r="BL34" s="996"/>
      <c r="BM34" s="958">
        <v>0.5</v>
      </c>
      <c r="BN34" s="996"/>
      <c r="BO34" s="996"/>
      <c r="BP34" s="958">
        <v>1</v>
      </c>
      <c r="BQ34" s="958">
        <v>1</v>
      </c>
      <c r="BR34" s="958">
        <v>1</v>
      </c>
      <c r="BS34" s="958">
        <v>1</v>
      </c>
      <c r="BT34" s="1953">
        <f>BS34*C34</f>
        <v>0.01</v>
      </c>
      <c r="BU34" s="1325"/>
      <c r="BV34" s="197">
        <v>120</v>
      </c>
      <c r="BW34" s="209" t="s">
        <v>368</v>
      </c>
      <c r="BX34" s="214">
        <v>20</v>
      </c>
      <c r="BY34" s="490">
        <v>20</v>
      </c>
      <c r="BZ34" s="490"/>
      <c r="CA34" s="490"/>
      <c r="CB34" s="457" t="s">
        <v>170</v>
      </c>
      <c r="CC34" s="490" t="s">
        <v>227</v>
      </c>
      <c r="CD34" s="490"/>
      <c r="CE34" s="490"/>
      <c r="CF34" s="457" t="s">
        <v>170</v>
      </c>
      <c r="CG34" s="490" t="s">
        <v>227</v>
      </c>
      <c r="CH34" s="490" t="s">
        <v>227</v>
      </c>
      <c r="CI34" s="269" t="s">
        <v>171</v>
      </c>
      <c r="CJ34" s="188" t="s">
        <v>172</v>
      </c>
      <c r="CK34" s="8" t="s">
        <v>189</v>
      </c>
    </row>
    <row r="35" spans="1:89" ht="35.1" customHeight="1" x14ac:dyDescent="0.2">
      <c r="A35" s="1325"/>
      <c r="B35" s="1325"/>
      <c r="C35" s="1962"/>
      <c r="D35" s="1010"/>
      <c r="E35" s="1013"/>
      <c r="F35" s="950"/>
      <c r="G35" s="950"/>
      <c r="H35" s="961"/>
      <c r="I35" s="961"/>
      <c r="J35" s="961"/>
      <c r="K35" s="926"/>
      <c r="L35" s="2002"/>
      <c r="M35" s="961"/>
      <c r="N35" s="961"/>
      <c r="O35" s="961"/>
      <c r="P35" s="961"/>
      <c r="Q35" s="961"/>
      <c r="R35" s="961"/>
      <c r="S35" s="961"/>
      <c r="T35" s="961"/>
      <c r="U35" s="1972"/>
      <c r="V35" s="1972"/>
      <c r="W35" s="1972"/>
      <c r="X35" s="961"/>
      <c r="Y35" s="961"/>
      <c r="Z35" s="961"/>
      <c r="AA35" s="961"/>
      <c r="AB35" s="961"/>
      <c r="AC35" s="961"/>
      <c r="AD35" s="961"/>
      <c r="AE35" s="961"/>
      <c r="AF35" s="961"/>
      <c r="AG35" s="1972"/>
      <c r="AH35" s="1972"/>
      <c r="AI35" s="1972"/>
      <c r="AJ35" s="1968"/>
      <c r="AK35" s="1968"/>
      <c r="AL35" s="1968"/>
      <c r="AM35" s="961"/>
      <c r="AN35" s="961"/>
      <c r="AO35" s="961"/>
      <c r="AP35" s="961"/>
      <c r="AQ35" s="961"/>
      <c r="AR35" s="961"/>
      <c r="AS35" s="961"/>
      <c r="AT35" s="961"/>
      <c r="AU35" s="961"/>
      <c r="AV35" s="961"/>
      <c r="AW35" s="961"/>
      <c r="AX35" s="961"/>
      <c r="AY35" s="961"/>
      <c r="AZ35" s="961"/>
      <c r="BA35" s="961"/>
      <c r="BB35" s="961"/>
      <c r="BC35" s="961"/>
      <c r="BD35" s="961"/>
      <c r="BE35" s="961"/>
      <c r="BF35" s="961"/>
      <c r="BG35" s="961"/>
      <c r="BH35" s="961"/>
      <c r="BI35" s="961"/>
      <c r="BJ35" s="961"/>
      <c r="BK35" s="961"/>
      <c r="BL35" s="961"/>
      <c r="BM35" s="961"/>
      <c r="BN35" s="961"/>
      <c r="BO35" s="961"/>
      <c r="BP35" s="961"/>
      <c r="BQ35" s="961"/>
      <c r="BR35" s="961"/>
      <c r="BS35" s="961"/>
      <c r="BT35" s="1955"/>
      <c r="BU35" s="1325"/>
      <c r="BV35" s="197">
        <v>121</v>
      </c>
      <c r="BW35" s="209" t="s">
        <v>369</v>
      </c>
      <c r="BX35" s="214">
        <v>40</v>
      </c>
      <c r="BY35" s="490">
        <v>10</v>
      </c>
      <c r="BZ35" s="490"/>
      <c r="CA35" s="490"/>
      <c r="CB35" s="457" t="s">
        <v>173</v>
      </c>
      <c r="CC35" s="490">
        <v>10</v>
      </c>
      <c r="CD35" s="490"/>
      <c r="CE35" s="490"/>
      <c r="CF35" s="457" t="s">
        <v>173</v>
      </c>
      <c r="CG35" s="490">
        <v>10</v>
      </c>
      <c r="CH35" s="490">
        <v>10</v>
      </c>
      <c r="CI35" s="269" t="s">
        <v>174</v>
      </c>
      <c r="CJ35" s="188" t="s">
        <v>172</v>
      </c>
      <c r="CK35" s="8" t="s">
        <v>189</v>
      </c>
    </row>
    <row r="36" spans="1:89" ht="35.1" customHeight="1" x14ac:dyDescent="0.2">
      <c r="A36" s="1325"/>
      <c r="B36" s="1325"/>
      <c r="C36" s="1963"/>
      <c r="D36" s="1011"/>
      <c r="E36" s="1015"/>
      <c r="F36" s="951"/>
      <c r="G36" s="951"/>
      <c r="H36" s="962"/>
      <c r="I36" s="962"/>
      <c r="J36" s="962"/>
      <c r="K36" s="927"/>
      <c r="L36" s="2007"/>
      <c r="M36" s="962"/>
      <c r="N36" s="962"/>
      <c r="O36" s="962"/>
      <c r="P36" s="962"/>
      <c r="Q36" s="962"/>
      <c r="R36" s="962"/>
      <c r="S36" s="962"/>
      <c r="T36" s="962"/>
      <c r="U36" s="1973"/>
      <c r="V36" s="1973"/>
      <c r="W36" s="1973"/>
      <c r="X36" s="962"/>
      <c r="Y36" s="962"/>
      <c r="Z36" s="962"/>
      <c r="AA36" s="962"/>
      <c r="AB36" s="962"/>
      <c r="AC36" s="962"/>
      <c r="AD36" s="962"/>
      <c r="AE36" s="962"/>
      <c r="AF36" s="962"/>
      <c r="AG36" s="1973"/>
      <c r="AH36" s="1973"/>
      <c r="AI36" s="1973"/>
      <c r="AJ36" s="1975"/>
      <c r="AK36" s="1975"/>
      <c r="AL36" s="1975"/>
      <c r="AM36" s="962"/>
      <c r="AN36" s="962"/>
      <c r="AO36" s="962"/>
      <c r="AP36" s="962"/>
      <c r="AQ36" s="962"/>
      <c r="AR36" s="962"/>
      <c r="AS36" s="962"/>
      <c r="AT36" s="962"/>
      <c r="AU36" s="962"/>
      <c r="AV36" s="962"/>
      <c r="AW36" s="962"/>
      <c r="AX36" s="962"/>
      <c r="AY36" s="962"/>
      <c r="AZ36" s="962"/>
      <c r="BA36" s="962"/>
      <c r="BB36" s="962"/>
      <c r="BC36" s="962"/>
      <c r="BD36" s="962"/>
      <c r="BE36" s="962"/>
      <c r="BF36" s="962"/>
      <c r="BG36" s="962"/>
      <c r="BH36" s="962"/>
      <c r="BI36" s="962"/>
      <c r="BJ36" s="962"/>
      <c r="BK36" s="962"/>
      <c r="BL36" s="962"/>
      <c r="BM36" s="962"/>
      <c r="BN36" s="962"/>
      <c r="BO36" s="962"/>
      <c r="BP36" s="962"/>
      <c r="BQ36" s="962"/>
      <c r="BR36" s="962"/>
      <c r="BS36" s="962"/>
      <c r="BT36" s="1954"/>
      <c r="BU36" s="1325"/>
      <c r="BV36" s="197">
        <v>122</v>
      </c>
      <c r="BW36" s="209" t="s">
        <v>370</v>
      </c>
      <c r="BX36" s="214">
        <v>40</v>
      </c>
      <c r="BY36" s="490">
        <v>10</v>
      </c>
      <c r="BZ36" s="490"/>
      <c r="CA36" s="490"/>
      <c r="CB36" s="457" t="s">
        <v>175</v>
      </c>
      <c r="CC36" s="490">
        <v>10</v>
      </c>
      <c r="CD36" s="490"/>
      <c r="CE36" s="490"/>
      <c r="CF36" s="457" t="s">
        <v>175</v>
      </c>
      <c r="CG36" s="490">
        <v>10</v>
      </c>
      <c r="CH36" s="490">
        <v>10</v>
      </c>
      <c r="CI36" s="269" t="s">
        <v>176</v>
      </c>
      <c r="CJ36" s="188" t="s">
        <v>172</v>
      </c>
      <c r="CK36" s="8" t="s">
        <v>189</v>
      </c>
    </row>
    <row r="37" spans="1:89" ht="117" customHeight="1" x14ac:dyDescent="0.2">
      <c r="A37" s="1325"/>
      <c r="B37" s="1325"/>
      <c r="C37" s="615">
        <v>0.01</v>
      </c>
      <c r="D37" s="191">
        <v>51</v>
      </c>
      <c r="E37" s="814" t="s">
        <v>670</v>
      </c>
      <c r="F37" s="463" t="s">
        <v>360</v>
      </c>
      <c r="G37" s="463" t="s">
        <v>361</v>
      </c>
      <c r="H37" s="262" t="s">
        <v>29</v>
      </c>
      <c r="I37" s="295">
        <v>1</v>
      </c>
      <c r="J37" s="262">
        <v>2018</v>
      </c>
      <c r="K37" s="301">
        <v>1</v>
      </c>
      <c r="L37" s="481">
        <v>0</v>
      </c>
      <c r="M37" s="464">
        <v>68</v>
      </c>
      <c r="N37" s="482">
        <f>L37/M37</f>
        <v>0</v>
      </c>
      <c r="O37" s="464">
        <v>0</v>
      </c>
      <c r="P37" s="566">
        <v>68</v>
      </c>
      <c r="Q37" s="482">
        <f>O37/P37</f>
        <v>0</v>
      </c>
      <c r="R37" s="464">
        <v>0</v>
      </c>
      <c r="S37" s="566">
        <v>68</v>
      </c>
      <c r="T37" s="482">
        <f>R37/S37</f>
        <v>0</v>
      </c>
      <c r="U37" s="626">
        <v>9</v>
      </c>
      <c r="V37" s="626">
        <v>68</v>
      </c>
      <c r="W37" s="627">
        <f>U37/V37</f>
        <v>0.13235294117647059</v>
      </c>
      <c r="X37" s="464">
        <v>0</v>
      </c>
      <c r="Y37" s="566">
        <v>68</v>
      </c>
      <c r="Z37" s="482">
        <f>X37/Y37</f>
        <v>0</v>
      </c>
      <c r="AA37" s="464">
        <v>0</v>
      </c>
      <c r="AB37" s="566">
        <v>68</v>
      </c>
      <c r="AC37" s="482">
        <f>AA37/AB37</f>
        <v>0</v>
      </c>
      <c r="AD37" s="464">
        <v>0</v>
      </c>
      <c r="AE37" s="566">
        <v>68</v>
      </c>
      <c r="AF37" s="482">
        <f>AD37/AE37</f>
        <v>0</v>
      </c>
      <c r="AG37" s="626">
        <v>8</v>
      </c>
      <c r="AH37" s="626">
        <v>68</v>
      </c>
      <c r="AI37" s="627">
        <f>AG37/AH37</f>
        <v>0.11764705882352941</v>
      </c>
      <c r="AJ37" s="634">
        <f>AG37+U37</f>
        <v>17</v>
      </c>
      <c r="AK37" s="634">
        <v>68</v>
      </c>
      <c r="AL37" s="635">
        <f>AJ37/AK37</f>
        <v>0.25</v>
      </c>
      <c r="AM37" s="464"/>
      <c r="AN37" s="464"/>
      <c r="AO37" s="464"/>
      <c r="AP37" s="464"/>
      <c r="AQ37" s="464"/>
      <c r="AR37" s="464"/>
      <c r="AS37" s="464"/>
      <c r="AT37" s="464"/>
      <c r="AU37" s="464"/>
      <c r="AV37" s="464">
        <v>121</v>
      </c>
      <c r="AW37" s="464">
        <v>162</v>
      </c>
      <c r="AX37" s="680">
        <f>AV37/AW37</f>
        <v>0.74691358024691357</v>
      </c>
      <c r="AY37" s="464"/>
      <c r="AZ37" s="464"/>
      <c r="BA37" s="464"/>
      <c r="BB37" s="464"/>
      <c r="BC37" s="464"/>
      <c r="BD37" s="464"/>
      <c r="BE37" s="464"/>
      <c r="BF37" s="464"/>
      <c r="BG37" s="464"/>
      <c r="BH37" s="464">
        <v>162</v>
      </c>
      <c r="BI37" s="464">
        <v>162</v>
      </c>
      <c r="BJ37" s="810">
        <f>BH37/BI37</f>
        <v>1</v>
      </c>
      <c r="BK37" s="812">
        <v>162</v>
      </c>
      <c r="BL37" s="812">
        <v>162</v>
      </c>
      <c r="BM37" s="810">
        <f>BK37/BL37</f>
        <v>1</v>
      </c>
      <c r="BN37" s="812">
        <v>162</v>
      </c>
      <c r="BO37" s="812">
        <v>162</v>
      </c>
      <c r="BP37" s="810">
        <f>BN37/BO37</f>
        <v>1</v>
      </c>
      <c r="BQ37" s="461">
        <v>1</v>
      </c>
      <c r="BR37" s="461">
        <v>1</v>
      </c>
      <c r="BS37" s="461">
        <f>BR37/BQ37</f>
        <v>1</v>
      </c>
      <c r="BT37" s="618">
        <f>BS37*C37</f>
        <v>0.01</v>
      </c>
      <c r="BU37" s="1325"/>
      <c r="BV37" s="197">
        <v>123</v>
      </c>
      <c r="BW37" s="209" t="s">
        <v>371</v>
      </c>
      <c r="BX37" s="214">
        <v>100</v>
      </c>
      <c r="BY37" s="465">
        <v>0.25</v>
      </c>
      <c r="BZ37" s="465"/>
      <c r="CA37" s="465"/>
      <c r="CB37" s="458" t="s">
        <v>177</v>
      </c>
      <c r="CC37" s="465">
        <v>0.25</v>
      </c>
      <c r="CD37" s="465"/>
      <c r="CE37" s="465"/>
      <c r="CF37" s="458" t="s">
        <v>177</v>
      </c>
      <c r="CG37" s="465">
        <v>0.25</v>
      </c>
      <c r="CH37" s="465">
        <v>0.25</v>
      </c>
      <c r="CI37" s="269" t="s">
        <v>176</v>
      </c>
      <c r="CJ37" s="188" t="s">
        <v>172</v>
      </c>
      <c r="CK37" s="8" t="s">
        <v>189</v>
      </c>
    </row>
    <row r="38" spans="1:89" ht="50.1" customHeight="1" x14ac:dyDescent="0.2">
      <c r="A38" s="1325"/>
      <c r="B38" s="1325"/>
      <c r="C38" s="1961">
        <v>0.01</v>
      </c>
      <c r="D38" s="1009">
        <v>52</v>
      </c>
      <c r="E38" s="1012" t="s">
        <v>671</v>
      </c>
      <c r="F38" s="1014" t="s">
        <v>363</v>
      </c>
      <c r="G38" s="1014" t="s">
        <v>364</v>
      </c>
      <c r="H38" s="996" t="s">
        <v>29</v>
      </c>
      <c r="I38" s="958">
        <v>1</v>
      </c>
      <c r="J38" s="996">
        <v>2018</v>
      </c>
      <c r="K38" s="928">
        <v>1</v>
      </c>
      <c r="L38" s="2001">
        <v>0</v>
      </c>
      <c r="M38" s="996">
        <v>3</v>
      </c>
      <c r="N38" s="955">
        <f>L38/M38</f>
        <v>0</v>
      </c>
      <c r="O38" s="996">
        <v>0</v>
      </c>
      <c r="P38" s="996">
        <v>3</v>
      </c>
      <c r="Q38" s="955">
        <f>O38/P38</f>
        <v>0</v>
      </c>
      <c r="R38" s="996">
        <v>0</v>
      </c>
      <c r="S38" s="996">
        <v>3</v>
      </c>
      <c r="T38" s="955">
        <f>R38/S38</f>
        <v>0</v>
      </c>
      <c r="U38" s="1971">
        <f>L38+O38+R38</f>
        <v>0</v>
      </c>
      <c r="V38" s="1971">
        <f>S38</f>
        <v>3</v>
      </c>
      <c r="W38" s="1977">
        <f>U38/V38</f>
        <v>0</v>
      </c>
      <c r="X38" s="1978">
        <v>0</v>
      </c>
      <c r="Y38" s="996">
        <v>3</v>
      </c>
      <c r="Z38" s="955">
        <f>X38/Y38</f>
        <v>0</v>
      </c>
      <c r="AA38" s="996">
        <v>0</v>
      </c>
      <c r="AB38" s="996">
        <v>3</v>
      </c>
      <c r="AC38" s="955">
        <f>AA38/AB38</f>
        <v>0</v>
      </c>
      <c r="AD38" s="996">
        <v>0</v>
      </c>
      <c r="AE38" s="996">
        <v>3</v>
      </c>
      <c r="AF38" s="955">
        <f>AD38/AE38</f>
        <v>0</v>
      </c>
      <c r="AG38" s="1971">
        <f>X38+AA38+AD38</f>
        <v>0</v>
      </c>
      <c r="AH38" s="1971">
        <f>AE38</f>
        <v>3</v>
      </c>
      <c r="AI38" s="1979">
        <f>AG38/AH38</f>
        <v>0</v>
      </c>
      <c r="AJ38" s="1967">
        <f>AG38+U38</f>
        <v>0</v>
      </c>
      <c r="AK38" s="1967">
        <v>3</v>
      </c>
      <c r="AL38" s="1969">
        <f>AJ38/AK38</f>
        <v>0</v>
      </c>
      <c r="AM38" s="996"/>
      <c r="AN38" s="996"/>
      <c r="AO38" s="996"/>
      <c r="AP38" s="996"/>
      <c r="AQ38" s="996"/>
      <c r="AR38" s="996"/>
      <c r="AS38" s="996"/>
      <c r="AT38" s="996"/>
      <c r="AU38" s="996"/>
      <c r="AV38" s="996">
        <v>12</v>
      </c>
      <c r="AW38" s="996">
        <v>18</v>
      </c>
      <c r="AX38" s="955">
        <f>AV38/AW38</f>
        <v>0.66666666666666663</v>
      </c>
      <c r="AY38" s="996"/>
      <c r="AZ38" s="996"/>
      <c r="BA38" s="996"/>
      <c r="BB38" s="996"/>
      <c r="BC38" s="996"/>
      <c r="BD38" s="996"/>
      <c r="BE38" s="996"/>
      <c r="BF38" s="996"/>
      <c r="BG38" s="996"/>
      <c r="BH38" s="996">
        <v>18</v>
      </c>
      <c r="BI38" s="996">
        <v>18</v>
      </c>
      <c r="BJ38" s="955">
        <f>BH38/BI38</f>
        <v>1</v>
      </c>
      <c r="BK38" s="996">
        <v>18</v>
      </c>
      <c r="BL38" s="996">
        <v>18</v>
      </c>
      <c r="BM38" s="955">
        <f>BK38/BL38</f>
        <v>1</v>
      </c>
      <c r="BN38" s="996">
        <v>18</v>
      </c>
      <c r="BO38" s="996">
        <v>18</v>
      </c>
      <c r="BP38" s="955">
        <f>BN38/BO38</f>
        <v>1</v>
      </c>
      <c r="BQ38" s="958">
        <v>1</v>
      </c>
      <c r="BR38" s="958">
        <f>BM38</f>
        <v>1</v>
      </c>
      <c r="BS38" s="958">
        <f>BR38/BQ38</f>
        <v>1</v>
      </c>
      <c r="BT38" s="1953">
        <f>BS38*C38</f>
        <v>0.01</v>
      </c>
      <c r="BU38" s="1325"/>
      <c r="BV38" s="197">
        <v>124</v>
      </c>
      <c r="BW38" s="211" t="s">
        <v>372</v>
      </c>
      <c r="BX38" s="214">
        <v>40</v>
      </c>
      <c r="BY38" s="491">
        <v>10</v>
      </c>
      <c r="BZ38" s="491"/>
      <c r="CA38" s="491"/>
      <c r="CB38" s="458" t="s">
        <v>178</v>
      </c>
      <c r="CC38" s="491">
        <v>10</v>
      </c>
      <c r="CD38" s="491"/>
      <c r="CE38" s="491"/>
      <c r="CF38" s="458" t="s">
        <v>178</v>
      </c>
      <c r="CG38" s="491">
        <v>10</v>
      </c>
      <c r="CH38" s="491">
        <v>10</v>
      </c>
      <c r="CI38" s="269" t="s">
        <v>179</v>
      </c>
      <c r="CJ38" s="189" t="s">
        <v>153</v>
      </c>
      <c r="CK38" s="8"/>
    </row>
    <row r="39" spans="1:89" ht="50.1" customHeight="1" x14ac:dyDescent="0.2">
      <c r="A39" s="1325"/>
      <c r="B39" s="1325"/>
      <c r="C39" s="1962"/>
      <c r="D39" s="1010"/>
      <c r="E39" s="1013"/>
      <c r="F39" s="950"/>
      <c r="G39" s="950"/>
      <c r="H39" s="961"/>
      <c r="I39" s="961"/>
      <c r="J39" s="961"/>
      <c r="K39" s="926"/>
      <c r="L39" s="2002"/>
      <c r="M39" s="961"/>
      <c r="N39" s="956"/>
      <c r="O39" s="961"/>
      <c r="P39" s="961"/>
      <c r="Q39" s="956"/>
      <c r="R39" s="961"/>
      <c r="S39" s="961"/>
      <c r="T39" s="956"/>
      <c r="U39" s="1972"/>
      <c r="V39" s="1972"/>
      <c r="W39" s="1977"/>
      <c r="X39" s="1978"/>
      <c r="Y39" s="961"/>
      <c r="Z39" s="956"/>
      <c r="AA39" s="961"/>
      <c r="AB39" s="961"/>
      <c r="AC39" s="956"/>
      <c r="AD39" s="961"/>
      <c r="AE39" s="961"/>
      <c r="AF39" s="956"/>
      <c r="AG39" s="1972"/>
      <c r="AH39" s="1972"/>
      <c r="AI39" s="1980"/>
      <c r="AJ39" s="1968"/>
      <c r="AK39" s="1968"/>
      <c r="AL39" s="1970"/>
      <c r="AM39" s="961"/>
      <c r="AN39" s="961"/>
      <c r="AO39" s="961"/>
      <c r="AP39" s="961"/>
      <c r="AQ39" s="961"/>
      <c r="AR39" s="961"/>
      <c r="AS39" s="961"/>
      <c r="AT39" s="961"/>
      <c r="AU39" s="961"/>
      <c r="AV39" s="961"/>
      <c r="AW39" s="961"/>
      <c r="AX39" s="956"/>
      <c r="AY39" s="961"/>
      <c r="AZ39" s="961"/>
      <c r="BA39" s="961"/>
      <c r="BB39" s="961"/>
      <c r="BC39" s="961"/>
      <c r="BD39" s="961"/>
      <c r="BE39" s="961"/>
      <c r="BF39" s="961"/>
      <c r="BG39" s="961"/>
      <c r="BH39" s="961"/>
      <c r="BI39" s="961"/>
      <c r="BJ39" s="956"/>
      <c r="BK39" s="961"/>
      <c r="BL39" s="961"/>
      <c r="BM39" s="956"/>
      <c r="BN39" s="961"/>
      <c r="BO39" s="961"/>
      <c r="BP39" s="956"/>
      <c r="BQ39" s="961"/>
      <c r="BR39" s="961"/>
      <c r="BS39" s="961"/>
      <c r="BT39" s="1955"/>
      <c r="BU39" s="1325"/>
      <c r="BV39" s="197">
        <v>125</v>
      </c>
      <c r="BW39" s="211" t="s">
        <v>373</v>
      </c>
      <c r="BX39" s="214">
        <v>40</v>
      </c>
      <c r="BY39" s="491">
        <v>10</v>
      </c>
      <c r="BZ39" s="491"/>
      <c r="CA39" s="491"/>
      <c r="CB39" s="460" t="s">
        <v>180</v>
      </c>
      <c r="CC39" s="491">
        <v>10</v>
      </c>
      <c r="CD39" s="491"/>
      <c r="CE39" s="491"/>
      <c r="CF39" s="460" t="s">
        <v>180</v>
      </c>
      <c r="CG39" s="491">
        <v>10</v>
      </c>
      <c r="CH39" s="491">
        <v>10</v>
      </c>
      <c r="CI39" s="269" t="s">
        <v>181</v>
      </c>
      <c r="CJ39" s="189" t="s">
        <v>153</v>
      </c>
      <c r="CK39" s="8"/>
    </row>
    <row r="40" spans="1:89" ht="50.1" customHeight="1" x14ac:dyDescent="0.2">
      <c r="A40" s="1325"/>
      <c r="B40" s="1325"/>
      <c r="C40" s="1963"/>
      <c r="D40" s="1011"/>
      <c r="E40" s="1013"/>
      <c r="F40" s="950"/>
      <c r="G40" s="950"/>
      <c r="H40" s="961"/>
      <c r="I40" s="961"/>
      <c r="J40" s="961"/>
      <c r="K40" s="926"/>
      <c r="L40" s="2002"/>
      <c r="M40" s="961"/>
      <c r="N40" s="956"/>
      <c r="O40" s="961"/>
      <c r="P40" s="961"/>
      <c r="Q40" s="956"/>
      <c r="R40" s="961"/>
      <c r="S40" s="961"/>
      <c r="T40" s="956"/>
      <c r="U40" s="1972"/>
      <c r="V40" s="1972"/>
      <c r="W40" s="1977"/>
      <c r="X40" s="1978"/>
      <c r="Y40" s="961"/>
      <c r="Z40" s="956"/>
      <c r="AA40" s="961"/>
      <c r="AB40" s="961"/>
      <c r="AC40" s="956"/>
      <c r="AD40" s="961"/>
      <c r="AE40" s="961"/>
      <c r="AF40" s="956"/>
      <c r="AG40" s="1972"/>
      <c r="AH40" s="1972"/>
      <c r="AI40" s="1980"/>
      <c r="AJ40" s="1968"/>
      <c r="AK40" s="1968"/>
      <c r="AL40" s="1970"/>
      <c r="AM40" s="961"/>
      <c r="AN40" s="961"/>
      <c r="AO40" s="961"/>
      <c r="AP40" s="961"/>
      <c r="AQ40" s="961"/>
      <c r="AR40" s="961"/>
      <c r="AS40" s="961"/>
      <c r="AT40" s="961"/>
      <c r="AU40" s="961"/>
      <c r="AV40" s="961"/>
      <c r="AW40" s="961"/>
      <c r="AX40" s="956"/>
      <c r="AY40" s="961"/>
      <c r="AZ40" s="961"/>
      <c r="BA40" s="961"/>
      <c r="BB40" s="961"/>
      <c r="BC40" s="961"/>
      <c r="BD40" s="961"/>
      <c r="BE40" s="961"/>
      <c r="BF40" s="961"/>
      <c r="BG40" s="961"/>
      <c r="BH40" s="961"/>
      <c r="BI40" s="961"/>
      <c r="BJ40" s="956"/>
      <c r="BK40" s="961"/>
      <c r="BL40" s="961"/>
      <c r="BM40" s="956"/>
      <c r="BN40" s="961"/>
      <c r="BO40" s="961"/>
      <c r="BP40" s="956"/>
      <c r="BQ40" s="961"/>
      <c r="BR40" s="961"/>
      <c r="BS40" s="961"/>
      <c r="BT40" s="1954"/>
      <c r="BU40" s="1325"/>
      <c r="BV40" s="197">
        <v>126</v>
      </c>
      <c r="BW40" s="211" t="s">
        <v>374</v>
      </c>
      <c r="BX40" s="214">
        <v>20</v>
      </c>
      <c r="BY40" s="492">
        <v>5</v>
      </c>
      <c r="BZ40" s="492"/>
      <c r="CA40" s="492"/>
      <c r="CB40" s="472" t="s">
        <v>170</v>
      </c>
      <c r="CC40" s="492">
        <v>5</v>
      </c>
      <c r="CD40" s="492"/>
      <c r="CE40" s="492"/>
      <c r="CF40" s="472" t="s">
        <v>170</v>
      </c>
      <c r="CG40" s="492">
        <v>5</v>
      </c>
      <c r="CH40" s="492">
        <v>5</v>
      </c>
      <c r="CI40" s="269" t="s">
        <v>171</v>
      </c>
      <c r="CJ40" s="188" t="s">
        <v>172</v>
      </c>
      <c r="CK40" s="8" t="s">
        <v>189</v>
      </c>
    </row>
    <row r="41" spans="1:89" ht="105.95" customHeight="1" thickBot="1" x14ac:dyDescent="0.25">
      <c r="A41" s="1325"/>
      <c r="B41" s="1325"/>
      <c r="C41" s="615">
        <v>0.01</v>
      </c>
      <c r="D41" s="191">
        <v>53</v>
      </c>
      <c r="E41" s="212" t="s">
        <v>672</v>
      </c>
      <c r="F41" s="213" t="s">
        <v>366</v>
      </c>
      <c r="G41" s="213" t="s">
        <v>367</v>
      </c>
      <c r="H41" s="214" t="s">
        <v>29</v>
      </c>
      <c r="I41" s="296">
        <v>1</v>
      </c>
      <c r="J41" s="214">
        <v>2019</v>
      </c>
      <c r="K41" s="302">
        <v>1</v>
      </c>
      <c r="L41" s="483">
        <v>0</v>
      </c>
      <c r="M41" s="305">
        <v>40</v>
      </c>
      <c r="N41" s="484">
        <f>L41/M41</f>
        <v>0</v>
      </c>
      <c r="O41" s="305">
        <v>0</v>
      </c>
      <c r="P41" s="305">
        <v>40</v>
      </c>
      <c r="Q41" s="484">
        <f>O41/P41</f>
        <v>0</v>
      </c>
      <c r="R41" s="305">
        <v>0</v>
      </c>
      <c r="S41" s="305">
        <v>40</v>
      </c>
      <c r="T41" s="484">
        <f>R41/S41</f>
        <v>0</v>
      </c>
      <c r="U41" s="628">
        <f>L41+O41+R41</f>
        <v>0</v>
      </c>
      <c r="V41" s="628">
        <f>S41</f>
        <v>40</v>
      </c>
      <c r="W41" s="629">
        <f>U41/V41</f>
        <v>0</v>
      </c>
      <c r="X41" s="305">
        <v>0</v>
      </c>
      <c r="Y41" s="305">
        <v>40</v>
      </c>
      <c r="Z41" s="484">
        <f>X41/Y41</f>
        <v>0</v>
      </c>
      <c r="AA41" s="305">
        <v>0</v>
      </c>
      <c r="AB41" s="305">
        <v>40</v>
      </c>
      <c r="AC41" s="484">
        <f>AA41/AB41</f>
        <v>0</v>
      </c>
      <c r="AD41" s="305">
        <v>0</v>
      </c>
      <c r="AE41" s="305">
        <v>40</v>
      </c>
      <c r="AF41" s="484">
        <f>AD41/AE41</f>
        <v>0</v>
      </c>
      <c r="AG41" s="628">
        <f>X41+AA41+AD41</f>
        <v>0</v>
      </c>
      <c r="AH41" s="628">
        <v>40</v>
      </c>
      <c r="AI41" s="629">
        <f>AG41/AH41</f>
        <v>0</v>
      </c>
      <c r="AJ41" s="636">
        <f>AG41+U41</f>
        <v>0</v>
      </c>
      <c r="AK41" s="636">
        <v>40</v>
      </c>
      <c r="AL41" s="637">
        <f>AJ41/AK41</f>
        <v>0</v>
      </c>
      <c r="AM41" s="305"/>
      <c r="AN41" s="305"/>
      <c r="AO41" s="305"/>
      <c r="AP41" s="305"/>
      <c r="AQ41" s="305"/>
      <c r="AR41" s="305"/>
      <c r="AS41" s="305"/>
      <c r="AT41" s="305"/>
      <c r="AU41" s="305"/>
      <c r="AV41" s="305">
        <v>70</v>
      </c>
      <c r="AW41" s="305">
        <v>100</v>
      </c>
      <c r="AX41" s="484">
        <f>AV41/AW41</f>
        <v>0.7</v>
      </c>
      <c r="AY41" s="305"/>
      <c r="AZ41" s="305"/>
      <c r="BA41" s="305"/>
      <c r="BB41" s="305"/>
      <c r="BC41" s="305"/>
      <c r="BD41" s="305"/>
      <c r="BE41" s="305"/>
      <c r="BF41" s="305"/>
      <c r="BG41" s="305"/>
      <c r="BH41" s="305">
        <v>100</v>
      </c>
      <c r="BI41" s="305">
        <v>100</v>
      </c>
      <c r="BJ41" s="484">
        <f>BH41/BI41</f>
        <v>1</v>
      </c>
      <c r="BK41" s="305">
        <v>100</v>
      </c>
      <c r="BL41" s="305">
        <v>100</v>
      </c>
      <c r="BM41" s="484">
        <f>BK41/BL41</f>
        <v>1</v>
      </c>
      <c r="BN41" s="305">
        <v>100</v>
      </c>
      <c r="BO41" s="305">
        <v>100</v>
      </c>
      <c r="BP41" s="484">
        <f>BN41/BO41</f>
        <v>1</v>
      </c>
      <c r="BQ41" s="486">
        <v>1</v>
      </c>
      <c r="BR41" s="486">
        <v>1</v>
      </c>
      <c r="BS41" s="486">
        <f>BR41/BQ41</f>
        <v>1</v>
      </c>
      <c r="BT41" s="618">
        <f>BS41*C41</f>
        <v>0.01</v>
      </c>
      <c r="BU41" s="1325"/>
      <c r="BV41" s="197">
        <v>127</v>
      </c>
      <c r="BW41" s="209" t="s">
        <v>375</v>
      </c>
      <c r="BX41" s="214">
        <v>100</v>
      </c>
      <c r="BY41" s="465">
        <v>0.25</v>
      </c>
      <c r="BZ41" s="465"/>
      <c r="CA41" s="465"/>
      <c r="CB41" s="472" t="s">
        <v>182</v>
      </c>
      <c r="CC41" s="465">
        <v>0.25</v>
      </c>
      <c r="CD41" s="465"/>
      <c r="CE41" s="465"/>
      <c r="CF41" s="472" t="s">
        <v>182</v>
      </c>
      <c r="CG41" s="465">
        <v>0.25</v>
      </c>
      <c r="CH41" s="465">
        <v>0.25</v>
      </c>
      <c r="CI41" s="269" t="s">
        <v>183</v>
      </c>
      <c r="CJ41" s="269" t="s">
        <v>184</v>
      </c>
      <c r="CK41" s="8"/>
    </row>
    <row r="42" spans="1:89" ht="15.75" customHeight="1" x14ac:dyDescent="0.25">
      <c r="A42" s="8"/>
      <c r="B42" s="8"/>
      <c r="C42" s="8"/>
      <c r="D42" s="192"/>
      <c r="E42" s="8"/>
      <c r="F42" s="8"/>
      <c r="G42" s="8"/>
      <c r="H42" s="8"/>
      <c r="I42" s="8"/>
      <c r="J42" s="8"/>
      <c r="K42" s="8"/>
      <c r="BT42" s="8"/>
      <c r="BU42" s="617">
        <f>SUM(BU5)</f>
        <v>0.12249999999999997</v>
      </c>
      <c r="BW42" s="8"/>
      <c r="BX42" s="8"/>
      <c r="BY42" s="8"/>
      <c r="BZ42" s="8"/>
      <c r="CA42" s="8"/>
      <c r="CB42" s="8"/>
      <c r="CC42" s="8"/>
      <c r="CD42" s="8"/>
      <c r="CE42" s="8"/>
      <c r="CF42" s="8"/>
      <c r="CG42" s="8"/>
      <c r="CH42" s="8"/>
      <c r="CI42" s="8"/>
      <c r="CJ42" s="8"/>
      <c r="CK42" s="8"/>
    </row>
    <row r="43" spans="1:89" ht="15.75" customHeight="1" x14ac:dyDescent="0.25">
      <c r="A43" s="8"/>
      <c r="B43" s="8"/>
      <c r="C43" s="8"/>
      <c r="D43" s="192"/>
      <c r="E43" s="8"/>
      <c r="F43" s="8"/>
      <c r="G43" s="8"/>
      <c r="H43" s="8"/>
      <c r="I43" s="8"/>
      <c r="J43" s="8"/>
      <c r="K43" s="8"/>
      <c r="BT43" s="8"/>
      <c r="BU43" s="8"/>
      <c r="BW43" s="8"/>
      <c r="BX43" s="8"/>
      <c r="BY43" s="8"/>
      <c r="BZ43" s="8"/>
      <c r="CA43" s="8"/>
      <c r="CB43" s="8"/>
      <c r="CC43" s="8"/>
      <c r="CD43" s="8"/>
      <c r="CE43" s="8"/>
      <c r="CF43" s="8"/>
      <c r="CG43" s="8"/>
      <c r="CH43" s="8"/>
      <c r="CI43" s="8"/>
      <c r="CJ43" s="8"/>
      <c r="CK43" s="8"/>
    </row>
    <row r="44" spans="1:89" ht="15.75" customHeight="1" x14ac:dyDescent="0.25">
      <c r="A44" s="8"/>
      <c r="B44" s="8"/>
      <c r="C44" s="8"/>
      <c r="D44" s="192"/>
      <c r="E44" s="8"/>
      <c r="F44" s="8"/>
      <c r="G44" s="8"/>
      <c r="H44" s="8"/>
      <c r="I44" s="8"/>
      <c r="J44" s="8"/>
      <c r="K44" s="8"/>
      <c r="BT44" s="8"/>
      <c r="BU44" s="8"/>
      <c r="BW44" s="8"/>
      <c r="BX44" s="8"/>
      <c r="BY44" s="8"/>
      <c r="BZ44" s="8"/>
      <c r="CA44" s="8"/>
      <c r="CB44" s="8"/>
      <c r="CC44" s="8"/>
      <c r="CD44" s="8"/>
      <c r="CE44" s="8"/>
      <c r="CF44" s="8"/>
      <c r="CG44" s="8"/>
      <c r="CH44" s="8"/>
      <c r="CI44" s="8"/>
      <c r="CJ44" s="8"/>
      <c r="CK44" s="8"/>
    </row>
    <row r="45" spans="1:89" ht="15.75" customHeight="1" x14ac:dyDescent="0.25">
      <c r="A45" s="8"/>
      <c r="B45" s="8"/>
      <c r="C45" s="8"/>
      <c r="D45" s="192"/>
      <c r="E45" s="8"/>
      <c r="F45" s="8"/>
      <c r="G45" s="8"/>
      <c r="H45" s="8"/>
      <c r="I45" s="8"/>
      <c r="J45" s="8"/>
      <c r="K45" s="8"/>
      <c r="BT45" s="8"/>
      <c r="BU45" s="8"/>
      <c r="BW45" s="8"/>
      <c r="BX45" s="8"/>
      <c r="BY45" s="8"/>
      <c r="BZ45" s="8"/>
      <c r="CA45" s="8"/>
      <c r="CB45" s="8"/>
      <c r="CC45" s="8"/>
      <c r="CD45" s="8"/>
      <c r="CE45" s="8"/>
      <c r="CF45" s="8"/>
      <c r="CG45" s="8"/>
      <c r="CH45" s="8"/>
      <c r="CI45" s="8"/>
      <c r="CJ45" s="8"/>
      <c r="CK45" s="8"/>
    </row>
    <row r="46" spans="1:89" ht="15.75" customHeight="1" x14ac:dyDescent="0.25">
      <c r="A46" s="8"/>
      <c r="B46" s="8"/>
      <c r="C46" s="8"/>
      <c r="D46" s="192"/>
      <c r="E46" s="8"/>
      <c r="F46" s="8"/>
      <c r="G46" s="8"/>
      <c r="H46" s="8"/>
      <c r="I46" s="8"/>
      <c r="J46" s="8"/>
      <c r="K46" s="8"/>
      <c r="BT46" s="8"/>
      <c r="BU46" s="8"/>
      <c r="BW46" s="8"/>
      <c r="BX46" s="8"/>
      <c r="BY46" s="8"/>
      <c r="BZ46" s="8"/>
      <c r="CA46" s="8"/>
      <c r="CB46" s="8"/>
      <c r="CC46" s="8"/>
      <c r="CD46" s="8"/>
      <c r="CE46" s="8"/>
      <c r="CF46" s="8"/>
      <c r="CG46" s="8"/>
      <c r="CH46" s="8"/>
      <c r="CI46" s="8"/>
      <c r="CJ46" s="8"/>
      <c r="CK46" s="8"/>
    </row>
    <row r="47" spans="1:89" ht="15.75" customHeight="1" x14ac:dyDescent="0.25">
      <c r="A47" s="8"/>
      <c r="B47" s="8"/>
      <c r="C47" s="8"/>
      <c r="D47" s="192"/>
      <c r="E47" s="8"/>
      <c r="F47" s="8"/>
      <c r="G47" s="8"/>
      <c r="H47" s="8"/>
      <c r="I47" s="8"/>
      <c r="J47" s="8"/>
      <c r="K47" s="8"/>
      <c r="BT47" s="8"/>
      <c r="BU47" s="8"/>
      <c r="BW47" s="8"/>
      <c r="BX47" s="8"/>
      <c r="BY47" s="8"/>
      <c r="BZ47" s="8"/>
      <c r="CA47" s="8"/>
      <c r="CB47" s="8"/>
      <c r="CC47" s="8"/>
      <c r="CD47" s="8"/>
      <c r="CE47" s="8"/>
      <c r="CF47" s="8"/>
      <c r="CG47" s="8"/>
      <c r="CH47" s="8"/>
      <c r="CI47" s="8"/>
      <c r="CJ47" s="8"/>
      <c r="CK47" s="8"/>
    </row>
    <row r="48" spans="1:89" ht="15.75" customHeight="1" x14ac:dyDescent="0.25">
      <c r="A48" s="8"/>
      <c r="B48" s="8"/>
      <c r="C48" s="8"/>
      <c r="D48" s="192"/>
      <c r="E48" s="8"/>
      <c r="F48" s="8"/>
      <c r="G48" s="8"/>
      <c r="H48" s="8"/>
      <c r="I48" s="8"/>
      <c r="J48" s="8"/>
      <c r="K48" s="8"/>
      <c r="BT48" s="8"/>
      <c r="BU48" s="8"/>
      <c r="BW48" s="8"/>
      <c r="BX48" s="8"/>
      <c r="BY48" s="8"/>
      <c r="BZ48" s="8"/>
      <c r="CA48" s="8"/>
      <c r="CB48" s="8"/>
      <c r="CC48" s="8"/>
      <c r="CD48" s="8"/>
      <c r="CE48" s="8"/>
      <c r="CF48" s="8"/>
      <c r="CG48" s="8"/>
      <c r="CH48" s="8"/>
      <c r="CI48" s="8"/>
      <c r="CJ48" s="8"/>
      <c r="CK48" s="8"/>
    </row>
    <row r="49" spans="1:89" ht="15.75" customHeight="1" x14ac:dyDescent="0.25">
      <c r="A49" s="8"/>
      <c r="B49" s="8"/>
      <c r="C49" s="8"/>
      <c r="D49" s="192"/>
      <c r="E49" s="8"/>
      <c r="F49" s="8"/>
      <c r="G49" s="8"/>
      <c r="H49" s="8"/>
      <c r="I49" s="8"/>
      <c r="J49" s="8"/>
      <c r="K49" s="8"/>
      <c r="BT49" s="8"/>
      <c r="BU49" s="8"/>
      <c r="BW49" s="8"/>
      <c r="BX49" s="8"/>
      <c r="BY49" s="8"/>
      <c r="BZ49" s="8"/>
      <c r="CA49" s="8"/>
      <c r="CB49" s="8"/>
      <c r="CC49" s="8"/>
      <c r="CD49" s="8"/>
      <c r="CE49" s="8"/>
      <c r="CF49" s="8"/>
      <c r="CG49" s="8"/>
      <c r="CH49" s="8"/>
      <c r="CI49" s="8"/>
      <c r="CJ49" s="8"/>
      <c r="CK49" s="8"/>
    </row>
    <row r="50" spans="1:89" ht="15.75" customHeight="1" x14ac:dyDescent="0.25">
      <c r="A50" s="8"/>
      <c r="B50" s="8"/>
      <c r="C50" s="8"/>
      <c r="D50" s="192"/>
      <c r="E50" s="8"/>
      <c r="F50" s="8"/>
      <c r="G50" s="8"/>
      <c r="H50" s="8"/>
      <c r="I50" s="8"/>
      <c r="J50" s="8"/>
      <c r="K50" s="8"/>
      <c r="BT50" s="8"/>
      <c r="BU50" s="8"/>
      <c r="BW50" s="8"/>
      <c r="BX50" s="8"/>
      <c r="BY50" s="8"/>
      <c r="BZ50" s="8"/>
      <c r="CA50" s="8"/>
      <c r="CB50" s="8"/>
      <c r="CC50" s="8"/>
      <c r="CD50" s="8"/>
      <c r="CE50" s="8"/>
      <c r="CF50" s="8"/>
      <c r="CG50" s="8"/>
      <c r="CH50" s="8"/>
      <c r="CI50" s="8"/>
      <c r="CJ50" s="8"/>
      <c r="CK50" s="8"/>
    </row>
    <row r="51" spans="1:89" ht="15.75" customHeight="1" x14ac:dyDescent="0.25">
      <c r="A51" s="8"/>
      <c r="B51" s="8"/>
      <c r="C51" s="8"/>
      <c r="D51" s="192"/>
      <c r="E51" s="8"/>
      <c r="F51" s="8"/>
      <c r="G51" s="8"/>
      <c r="H51" s="8"/>
      <c r="I51" s="8"/>
      <c r="J51" s="8"/>
      <c r="K51" s="8"/>
      <c r="BT51" s="8"/>
      <c r="BU51" s="8"/>
      <c r="BW51" s="8"/>
      <c r="BX51" s="8"/>
      <c r="BY51" s="8"/>
      <c r="BZ51" s="8"/>
      <c r="CA51" s="8"/>
      <c r="CB51" s="8"/>
      <c r="CC51" s="8"/>
      <c r="CD51" s="8"/>
      <c r="CE51" s="8"/>
      <c r="CF51" s="8"/>
      <c r="CG51" s="8"/>
      <c r="CH51" s="8"/>
      <c r="CI51" s="8"/>
      <c r="CJ51" s="8"/>
      <c r="CK51" s="8"/>
    </row>
    <row r="52" spans="1:89" ht="15.75" customHeight="1" x14ac:dyDescent="0.25">
      <c r="A52" s="8"/>
      <c r="B52" s="8"/>
      <c r="C52" s="8"/>
      <c r="D52" s="192"/>
      <c r="E52" s="8"/>
      <c r="F52" s="8"/>
      <c r="G52" s="8"/>
      <c r="H52" s="8"/>
      <c r="I52" s="8"/>
      <c r="J52" s="8"/>
      <c r="K52" s="8"/>
      <c r="BT52" s="8"/>
      <c r="BU52" s="8"/>
      <c r="BW52" s="8"/>
      <c r="BX52" s="8"/>
      <c r="BY52" s="8"/>
      <c r="BZ52" s="8"/>
      <c r="CA52" s="8"/>
      <c r="CB52" s="8"/>
      <c r="CC52" s="8"/>
      <c r="CD52" s="8"/>
      <c r="CE52" s="8"/>
      <c r="CF52" s="8"/>
      <c r="CG52" s="8"/>
      <c r="CH52" s="8"/>
      <c r="CI52" s="8"/>
      <c r="CJ52" s="8"/>
      <c r="CK52" s="8"/>
    </row>
    <row r="53" spans="1:89" ht="15.75" customHeight="1" x14ac:dyDescent="0.25">
      <c r="A53" s="8"/>
      <c r="B53" s="8"/>
      <c r="C53" s="8"/>
      <c r="D53" s="192"/>
      <c r="E53" s="8"/>
      <c r="F53" s="8"/>
      <c r="G53" s="8"/>
      <c r="H53" s="8"/>
      <c r="I53" s="8"/>
      <c r="J53" s="8"/>
      <c r="K53" s="8"/>
      <c r="BT53" s="8"/>
      <c r="BU53" s="8"/>
      <c r="BW53" s="8"/>
      <c r="BX53" s="8"/>
      <c r="BY53" s="8"/>
      <c r="BZ53" s="8"/>
      <c r="CA53" s="8"/>
      <c r="CB53" s="8"/>
      <c r="CC53" s="8"/>
      <c r="CD53" s="8"/>
      <c r="CE53" s="8"/>
      <c r="CF53" s="8"/>
      <c r="CG53" s="8"/>
      <c r="CH53" s="8"/>
      <c r="CI53" s="8"/>
      <c r="CJ53" s="8"/>
      <c r="CK53" s="8"/>
    </row>
    <row r="54" spans="1:89" ht="15.75" customHeight="1" x14ac:dyDescent="0.25">
      <c r="A54" s="8"/>
      <c r="B54" s="8"/>
      <c r="C54" s="8"/>
      <c r="D54" s="192"/>
      <c r="E54" s="8"/>
      <c r="F54" s="8"/>
      <c r="G54" s="8"/>
      <c r="H54" s="8"/>
      <c r="I54" s="8"/>
      <c r="J54" s="8"/>
      <c r="K54" s="8"/>
      <c r="BT54" s="8"/>
      <c r="BU54" s="8"/>
      <c r="BW54" s="8"/>
      <c r="BX54" s="8"/>
      <c r="BY54" s="8"/>
      <c r="BZ54" s="8"/>
      <c r="CA54" s="8"/>
      <c r="CB54" s="8"/>
      <c r="CC54" s="8"/>
      <c r="CD54" s="8"/>
      <c r="CE54" s="8"/>
      <c r="CF54" s="8"/>
      <c r="CG54" s="8"/>
      <c r="CH54" s="8"/>
      <c r="CI54" s="8"/>
      <c r="CJ54" s="8"/>
      <c r="CK54" s="8"/>
    </row>
    <row r="55" spans="1:89" ht="15.75" customHeight="1" x14ac:dyDescent="0.25">
      <c r="A55" s="8"/>
      <c r="B55" s="8"/>
      <c r="C55" s="8"/>
      <c r="D55" s="192"/>
      <c r="E55" s="8"/>
      <c r="F55" s="8"/>
      <c r="G55" s="8"/>
      <c r="H55" s="8"/>
      <c r="I55" s="8"/>
      <c r="J55" s="8"/>
      <c r="K55" s="8"/>
      <c r="BT55" s="8"/>
      <c r="BU55" s="8"/>
      <c r="BW55" s="8"/>
      <c r="BX55" s="8"/>
      <c r="BY55" s="8"/>
      <c r="BZ55" s="8"/>
      <c r="CA55" s="8"/>
      <c r="CB55" s="8"/>
      <c r="CC55" s="8"/>
      <c r="CD55" s="8"/>
      <c r="CE55" s="8"/>
      <c r="CF55" s="8"/>
      <c r="CG55" s="8"/>
      <c r="CH55" s="8"/>
      <c r="CI55" s="8"/>
      <c r="CJ55" s="8"/>
      <c r="CK55" s="8"/>
    </row>
    <row r="56" spans="1:89" ht="15.75" customHeight="1" x14ac:dyDescent="0.25">
      <c r="A56" s="8"/>
      <c r="B56" s="8"/>
      <c r="C56" s="8"/>
      <c r="D56" s="192"/>
      <c r="E56" s="8"/>
      <c r="F56" s="8"/>
      <c r="G56" s="8"/>
      <c r="H56" s="8"/>
      <c r="I56" s="8"/>
      <c r="J56" s="8"/>
      <c r="K56" s="8"/>
      <c r="BT56" s="8"/>
      <c r="BU56" s="8"/>
      <c r="BW56" s="8"/>
      <c r="BX56" s="8"/>
      <c r="BY56" s="8"/>
      <c r="BZ56" s="8"/>
      <c r="CA56" s="8"/>
      <c r="CB56" s="8"/>
      <c r="CC56" s="8"/>
      <c r="CD56" s="8"/>
      <c r="CE56" s="8"/>
      <c r="CF56" s="8"/>
      <c r="CG56" s="8"/>
      <c r="CH56" s="8"/>
      <c r="CI56" s="8"/>
      <c r="CJ56" s="8"/>
      <c r="CK56" s="8"/>
    </row>
    <row r="57" spans="1:89" ht="15.75" customHeight="1" x14ac:dyDescent="0.25">
      <c r="A57" s="8"/>
      <c r="B57" s="8"/>
      <c r="C57" s="8"/>
      <c r="D57" s="192"/>
      <c r="E57" s="8"/>
      <c r="F57" s="8"/>
      <c r="G57" s="8"/>
      <c r="H57" s="8"/>
      <c r="I57" s="8"/>
      <c r="J57" s="8"/>
      <c r="K57" s="8"/>
      <c r="BT57" s="8"/>
      <c r="BU57" s="8"/>
      <c r="BW57" s="8"/>
      <c r="BX57" s="8"/>
      <c r="BY57" s="8"/>
      <c r="BZ57" s="8"/>
      <c r="CA57" s="8"/>
      <c r="CB57" s="8"/>
      <c r="CC57" s="8"/>
      <c r="CD57" s="8"/>
      <c r="CE57" s="8"/>
      <c r="CF57" s="8"/>
      <c r="CG57" s="8"/>
      <c r="CH57" s="8"/>
      <c r="CI57" s="8"/>
      <c r="CJ57" s="8"/>
      <c r="CK57" s="8"/>
    </row>
    <row r="58" spans="1:89" ht="15.75" customHeight="1" x14ac:dyDescent="0.25">
      <c r="A58" s="8"/>
      <c r="B58" s="8"/>
      <c r="C58" s="8"/>
      <c r="D58" s="192"/>
      <c r="E58" s="8"/>
      <c r="F58" s="8"/>
      <c r="G58" s="8"/>
      <c r="H58" s="8"/>
      <c r="I58" s="8"/>
      <c r="J58" s="8"/>
      <c r="K58" s="8"/>
      <c r="BT58" s="8"/>
      <c r="BU58" s="8"/>
      <c r="BW58" s="8"/>
      <c r="BX58" s="8"/>
      <c r="BY58" s="8"/>
      <c r="BZ58" s="8"/>
      <c r="CA58" s="8"/>
      <c r="CB58" s="8"/>
      <c r="CC58" s="8"/>
      <c r="CD58" s="8"/>
      <c r="CE58" s="8"/>
      <c r="CF58" s="8"/>
      <c r="CG58" s="8"/>
      <c r="CH58" s="8"/>
      <c r="CI58" s="8"/>
      <c r="CJ58" s="8"/>
      <c r="CK58" s="8"/>
    </row>
    <row r="59" spans="1:89" ht="15.75" customHeight="1" x14ac:dyDescent="0.25">
      <c r="A59" s="8"/>
      <c r="B59" s="8"/>
      <c r="C59" s="8"/>
      <c r="D59" s="192"/>
      <c r="E59" s="8"/>
      <c r="F59" s="8"/>
      <c r="G59" s="8"/>
      <c r="H59" s="8"/>
      <c r="I59" s="8"/>
      <c r="J59" s="8"/>
      <c r="K59" s="8"/>
      <c r="BT59" s="8"/>
      <c r="BU59" s="8"/>
      <c r="BW59" s="8"/>
      <c r="BX59" s="8"/>
      <c r="BY59" s="8"/>
      <c r="BZ59" s="8"/>
      <c r="CA59" s="8"/>
      <c r="CB59" s="8"/>
      <c r="CC59" s="8"/>
      <c r="CD59" s="8"/>
      <c r="CE59" s="8"/>
      <c r="CF59" s="8"/>
      <c r="CG59" s="8"/>
      <c r="CH59" s="8"/>
      <c r="CI59" s="8"/>
      <c r="CJ59" s="8"/>
      <c r="CK59" s="8"/>
    </row>
    <row r="60" spans="1:89" ht="15.75" customHeight="1" x14ac:dyDescent="0.25">
      <c r="A60" s="8"/>
      <c r="B60" s="8"/>
      <c r="C60" s="8"/>
      <c r="D60" s="192"/>
      <c r="E60" s="8"/>
      <c r="F60" s="8"/>
      <c r="G60" s="8"/>
      <c r="H60" s="8"/>
      <c r="I60" s="8"/>
      <c r="J60" s="8"/>
      <c r="K60" s="8"/>
      <c r="BT60" s="8"/>
      <c r="BU60" s="8"/>
      <c r="BW60" s="8"/>
      <c r="BX60" s="8"/>
      <c r="BY60" s="8"/>
      <c r="BZ60" s="8"/>
      <c r="CA60" s="8"/>
      <c r="CB60" s="8"/>
      <c r="CC60" s="8"/>
      <c r="CD60" s="8"/>
      <c r="CE60" s="8"/>
      <c r="CF60" s="8"/>
      <c r="CG60" s="8"/>
      <c r="CH60" s="8"/>
      <c r="CI60" s="8"/>
      <c r="CJ60" s="8"/>
      <c r="CK60" s="8"/>
    </row>
    <row r="61" spans="1:89" ht="15.75" customHeight="1" x14ac:dyDescent="0.25">
      <c r="A61" s="8"/>
      <c r="B61" s="8"/>
      <c r="C61" s="8"/>
      <c r="D61" s="192"/>
      <c r="E61" s="8"/>
      <c r="F61" s="8"/>
      <c r="G61" s="8"/>
      <c r="H61" s="8"/>
      <c r="I61" s="8"/>
      <c r="J61" s="8"/>
      <c r="K61" s="8"/>
      <c r="BT61" s="8"/>
      <c r="BU61" s="8"/>
      <c r="BW61" s="8"/>
      <c r="BX61" s="8"/>
      <c r="BY61" s="8"/>
      <c r="BZ61" s="8"/>
      <c r="CA61" s="8"/>
      <c r="CB61" s="8"/>
      <c r="CC61" s="8"/>
      <c r="CD61" s="8"/>
      <c r="CE61" s="8"/>
      <c r="CF61" s="8"/>
      <c r="CG61" s="8"/>
      <c r="CH61" s="8"/>
      <c r="CI61" s="8"/>
      <c r="CJ61" s="8"/>
      <c r="CK61" s="8"/>
    </row>
    <row r="62" spans="1:89" ht="15.75" customHeight="1" x14ac:dyDescent="0.25">
      <c r="A62" s="8"/>
      <c r="B62" s="8"/>
      <c r="C62" s="8"/>
      <c r="D62" s="192"/>
      <c r="E62" s="8"/>
      <c r="F62" s="8"/>
      <c r="G62" s="8"/>
      <c r="H62" s="8"/>
      <c r="I62" s="8"/>
      <c r="J62" s="8"/>
      <c r="K62" s="8"/>
      <c r="BT62" s="8"/>
      <c r="BU62" s="8"/>
      <c r="BW62" s="8"/>
      <c r="BX62" s="8"/>
      <c r="BY62" s="8"/>
      <c r="BZ62" s="8"/>
      <c r="CA62" s="8"/>
      <c r="CB62" s="8"/>
      <c r="CC62" s="8"/>
      <c r="CD62" s="8"/>
      <c r="CE62" s="8"/>
      <c r="CF62" s="8"/>
      <c r="CG62" s="8"/>
      <c r="CH62" s="8"/>
      <c r="CI62" s="8"/>
      <c r="CJ62" s="8"/>
      <c r="CK62" s="8"/>
    </row>
    <row r="63" spans="1:89" ht="15.75" customHeight="1" x14ac:dyDescent="0.25">
      <c r="A63" s="8"/>
      <c r="B63" s="8"/>
      <c r="C63" s="8"/>
      <c r="D63" s="192"/>
      <c r="E63" s="8"/>
      <c r="F63" s="8"/>
      <c r="G63" s="8"/>
      <c r="H63" s="8"/>
      <c r="I63" s="8"/>
      <c r="J63" s="8"/>
      <c r="K63" s="8"/>
      <c r="BT63" s="8"/>
      <c r="BU63" s="8"/>
      <c r="BW63" s="8"/>
      <c r="BX63" s="8"/>
      <c r="BY63" s="8"/>
      <c r="BZ63" s="8"/>
      <c r="CA63" s="8"/>
      <c r="CB63" s="8"/>
      <c r="CC63" s="8"/>
      <c r="CD63" s="8"/>
      <c r="CE63" s="8"/>
      <c r="CF63" s="8"/>
      <c r="CG63" s="8"/>
      <c r="CH63" s="8"/>
      <c r="CI63" s="8"/>
      <c r="CJ63" s="8"/>
      <c r="CK63" s="8"/>
    </row>
    <row r="64" spans="1:89" ht="15.75" customHeight="1" x14ac:dyDescent="0.25">
      <c r="A64" s="8"/>
      <c r="B64" s="8"/>
      <c r="C64" s="8"/>
      <c r="D64" s="192"/>
      <c r="E64" s="8"/>
      <c r="F64" s="8"/>
      <c r="G64" s="8"/>
      <c r="H64" s="8"/>
      <c r="I64" s="8"/>
      <c r="J64" s="8"/>
      <c r="K64" s="8"/>
      <c r="BT64" s="8"/>
      <c r="BU64" s="8"/>
      <c r="BW64" s="8"/>
      <c r="BX64" s="8"/>
      <c r="BY64" s="8"/>
      <c r="BZ64" s="8"/>
      <c r="CA64" s="8"/>
      <c r="CB64" s="8"/>
      <c r="CC64" s="8"/>
      <c r="CD64" s="8"/>
      <c r="CE64" s="8"/>
      <c r="CF64" s="8"/>
      <c r="CG64" s="8"/>
      <c r="CH64" s="8"/>
      <c r="CI64" s="8"/>
      <c r="CJ64" s="8"/>
      <c r="CK64" s="8"/>
    </row>
    <row r="65" spans="1:89" ht="15.75" customHeight="1" x14ac:dyDescent="0.25">
      <c r="A65" s="8"/>
      <c r="B65" s="8"/>
      <c r="C65" s="8"/>
      <c r="D65" s="192"/>
      <c r="E65" s="8"/>
      <c r="F65" s="8"/>
      <c r="G65" s="8"/>
      <c r="H65" s="8"/>
      <c r="I65" s="8"/>
      <c r="J65" s="8"/>
      <c r="K65" s="8"/>
      <c r="BT65" s="8"/>
      <c r="BU65" s="8"/>
      <c r="BW65" s="8"/>
      <c r="BX65" s="8"/>
      <c r="BY65" s="8"/>
      <c r="BZ65" s="8"/>
      <c r="CA65" s="8"/>
      <c r="CB65" s="8"/>
      <c r="CC65" s="8"/>
      <c r="CD65" s="8"/>
      <c r="CE65" s="8"/>
      <c r="CF65" s="8"/>
      <c r="CG65" s="8"/>
      <c r="CH65" s="8"/>
      <c r="CI65" s="8"/>
      <c r="CJ65" s="8"/>
      <c r="CK65" s="8"/>
    </row>
    <row r="66" spans="1:89" ht="15.75" customHeight="1" x14ac:dyDescent="0.25">
      <c r="A66" s="8"/>
      <c r="B66" s="8"/>
      <c r="C66" s="8"/>
      <c r="D66" s="192"/>
      <c r="E66" s="8"/>
      <c r="F66" s="8"/>
      <c r="G66" s="8"/>
      <c r="H66" s="8"/>
      <c r="I66" s="8"/>
      <c r="J66" s="8"/>
      <c r="K66" s="8"/>
      <c r="BT66" s="8"/>
      <c r="BU66" s="8"/>
      <c r="BW66" s="8"/>
      <c r="BX66" s="8"/>
      <c r="BY66" s="8"/>
      <c r="BZ66" s="8"/>
      <c r="CA66" s="8"/>
      <c r="CB66" s="8"/>
      <c r="CC66" s="8"/>
      <c r="CD66" s="8"/>
      <c r="CE66" s="8"/>
      <c r="CF66" s="8"/>
      <c r="CG66" s="8"/>
      <c r="CH66" s="8"/>
      <c r="CI66" s="8"/>
      <c r="CJ66" s="8"/>
      <c r="CK66" s="8"/>
    </row>
    <row r="67" spans="1:89" ht="15.75" customHeight="1" x14ac:dyDescent="0.25">
      <c r="A67" s="8"/>
      <c r="B67" s="8"/>
      <c r="C67" s="8"/>
      <c r="D67" s="192"/>
      <c r="E67" s="8"/>
      <c r="F67" s="8"/>
      <c r="G67" s="8"/>
      <c r="H67" s="8"/>
      <c r="I67" s="8"/>
      <c r="J67" s="8"/>
      <c r="K67" s="8"/>
      <c r="BT67" s="8"/>
      <c r="BU67" s="8"/>
      <c r="BW67" s="8"/>
      <c r="BX67" s="8"/>
      <c r="BY67" s="8"/>
      <c r="BZ67" s="8"/>
      <c r="CA67" s="8"/>
      <c r="CB67" s="8"/>
      <c r="CC67" s="8"/>
      <c r="CD67" s="8"/>
      <c r="CE67" s="8"/>
      <c r="CF67" s="8"/>
      <c r="CG67" s="8"/>
      <c r="CH67" s="8"/>
      <c r="CI67" s="8"/>
      <c r="CJ67" s="8"/>
      <c r="CK67" s="8"/>
    </row>
    <row r="68" spans="1:89" ht="15.75" customHeight="1" x14ac:dyDescent="0.25">
      <c r="A68" s="8"/>
      <c r="B68" s="8"/>
      <c r="C68" s="8"/>
      <c r="D68" s="192"/>
      <c r="E68" s="8"/>
      <c r="F68" s="8"/>
      <c r="G68" s="8"/>
      <c r="H68" s="8"/>
      <c r="I68" s="8"/>
      <c r="J68" s="8"/>
      <c r="K68" s="8"/>
      <c r="BT68" s="8"/>
      <c r="BU68" s="8"/>
      <c r="BW68" s="8"/>
      <c r="BX68" s="8"/>
      <c r="BY68" s="8"/>
      <c r="BZ68" s="8"/>
      <c r="CA68" s="8"/>
      <c r="CB68" s="8"/>
      <c r="CC68" s="8"/>
      <c r="CD68" s="8"/>
      <c r="CE68" s="8"/>
      <c r="CF68" s="8"/>
      <c r="CG68" s="8"/>
      <c r="CH68" s="8"/>
      <c r="CI68" s="8"/>
      <c r="CJ68" s="8"/>
      <c r="CK68" s="8"/>
    </row>
    <row r="69" spans="1:89" ht="15.75" customHeight="1" x14ac:dyDescent="0.25">
      <c r="A69" s="8"/>
      <c r="B69" s="8"/>
      <c r="C69" s="8"/>
      <c r="D69" s="192"/>
      <c r="E69" s="8"/>
      <c r="F69" s="8"/>
      <c r="G69" s="8"/>
      <c r="H69" s="8"/>
      <c r="I69" s="8"/>
      <c r="J69" s="8"/>
      <c r="K69" s="8"/>
      <c r="BT69" s="8"/>
      <c r="BU69" s="8"/>
      <c r="BW69" s="8"/>
      <c r="BX69" s="8"/>
      <c r="BY69" s="8"/>
      <c r="BZ69" s="8"/>
      <c r="CA69" s="8"/>
      <c r="CB69" s="8"/>
      <c r="CC69" s="8"/>
      <c r="CD69" s="8"/>
      <c r="CE69" s="8"/>
      <c r="CF69" s="8"/>
      <c r="CG69" s="8"/>
      <c r="CH69" s="8"/>
      <c r="CI69" s="8"/>
      <c r="CJ69" s="8"/>
      <c r="CK69" s="8"/>
    </row>
    <row r="70" spans="1:89" ht="15.75" customHeight="1" x14ac:dyDescent="0.25">
      <c r="A70" s="8"/>
      <c r="B70" s="8"/>
      <c r="C70" s="8"/>
      <c r="D70" s="192"/>
      <c r="E70" s="8"/>
      <c r="F70" s="8"/>
      <c r="G70" s="8"/>
      <c r="H70" s="8"/>
      <c r="I70" s="8"/>
      <c r="J70" s="8"/>
      <c r="K70" s="8"/>
      <c r="BT70" s="8"/>
      <c r="BU70" s="8"/>
      <c r="BW70" s="8"/>
      <c r="BX70" s="8"/>
      <c r="BY70" s="8"/>
      <c r="BZ70" s="8"/>
      <c r="CA70" s="8"/>
      <c r="CB70" s="8"/>
      <c r="CC70" s="8"/>
      <c r="CD70" s="8"/>
      <c r="CE70" s="8"/>
      <c r="CF70" s="8"/>
      <c r="CG70" s="8"/>
      <c r="CH70" s="8"/>
      <c r="CI70" s="8"/>
      <c r="CJ70" s="8"/>
      <c r="CK70" s="8"/>
    </row>
    <row r="71" spans="1:89" ht="15.75" customHeight="1" x14ac:dyDescent="0.25">
      <c r="A71" s="8"/>
      <c r="B71" s="8"/>
      <c r="C71" s="8"/>
      <c r="D71" s="192"/>
      <c r="E71" s="8"/>
      <c r="F71" s="8"/>
      <c r="G71" s="8"/>
      <c r="H71" s="8"/>
      <c r="I71" s="8"/>
      <c r="J71" s="8"/>
      <c r="K71" s="8"/>
      <c r="BT71" s="8"/>
      <c r="BU71" s="8"/>
      <c r="BW71" s="8"/>
      <c r="BX71" s="8"/>
      <c r="BY71" s="8"/>
      <c r="BZ71" s="8"/>
      <c r="CA71" s="8"/>
      <c r="CB71" s="8"/>
      <c r="CC71" s="8"/>
      <c r="CD71" s="8"/>
      <c r="CE71" s="8"/>
      <c r="CF71" s="8"/>
      <c r="CG71" s="8"/>
      <c r="CH71" s="8"/>
      <c r="CI71" s="8"/>
      <c r="CJ71" s="8"/>
      <c r="CK71" s="8"/>
    </row>
    <row r="72" spans="1:89" ht="15.75" customHeight="1" x14ac:dyDescent="0.25">
      <c r="A72" s="8"/>
      <c r="B72" s="8"/>
      <c r="C72" s="8"/>
      <c r="D72" s="192"/>
      <c r="E72" s="8"/>
      <c r="F72" s="8"/>
      <c r="G72" s="8"/>
      <c r="H72" s="8"/>
      <c r="I72" s="8"/>
      <c r="J72" s="8"/>
      <c r="K72" s="8"/>
      <c r="BT72" s="8"/>
      <c r="BU72" s="8"/>
      <c r="BW72" s="8"/>
      <c r="BX72" s="8"/>
      <c r="BY72" s="8"/>
      <c r="BZ72" s="8"/>
      <c r="CA72" s="8"/>
      <c r="CB72" s="8"/>
      <c r="CC72" s="8"/>
      <c r="CD72" s="8"/>
      <c r="CE72" s="8"/>
      <c r="CF72" s="8"/>
      <c r="CG72" s="8"/>
      <c r="CH72" s="8"/>
      <c r="CI72" s="8"/>
      <c r="CJ72" s="8"/>
      <c r="CK72" s="8"/>
    </row>
    <row r="73" spans="1:89" ht="15.75" customHeight="1" x14ac:dyDescent="0.25">
      <c r="A73" s="8"/>
      <c r="B73" s="8"/>
      <c r="C73" s="8"/>
      <c r="D73" s="192"/>
      <c r="E73" s="8"/>
      <c r="F73" s="8"/>
      <c r="G73" s="8"/>
      <c r="H73" s="8"/>
      <c r="I73" s="8"/>
      <c r="J73" s="8"/>
      <c r="K73" s="8"/>
      <c r="BT73" s="8"/>
      <c r="BU73" s="8"/>
      <c r="BW73" s="8"/>
      <c r="BX73" s="8"/>
      <c r="BY73" s="8"/>
      <c r="BZ73" s="8"/>
      <c r="CA73" s="8"/>
      <c r="CB73" s="8"/>
      <c r="CC73" s="8"/>
      <c r="CD73" s="8"/>
      <c r="CE73" s="8"/>
      <c r="CF73" s="8"/>
      <c r="CG73" s="8"/>
      <c r="CH73" s="8"/>
      <c r="CI73" s="8"/>
      <c r="CJ73" s="8"/>
      <c r="CK73" s="8"/>
    </row>
    <row r="74" spans="1:89" ht="15.75" customHeight="1" x14ac:dyDescent="0.25">
      <c r="A74" s="8"/>
      <c r="B74" s="8"/>
      <c r="C74" s="8"/>
      <c r="D74" s="192"/>
      <c r="E74" s="8"/>
      <c r="F74" s="8"/>
      <c r="G74" s="8"/>
      <c r="H74" s="8"/>
      <c r="I74" s="8"/>
      <c r="J74" s="8"/>
      <c r="K74" s="8"/>
      <c r="BT74" s="8"/>
      <c r="BU74" s="8"/>
      <c r="BW74" s="8"/>
      <c r="BX74" s="8"/>
      <c r="BY74" s="8"/>
      <c r="BZ74" s="8"/>
      <c r="CA74" s="8"/>
      <c r="CB74" s="8"/>
      <c r="CC74" s="8"/>
      <c r="CD74" s="8"/>
      <c r="CE74" s="8"/>
      <c r="CF74" s="8"/>
      <c r="CG74" s="8"/>
      <c r="CH74" s="8"/>
      <c r="CI74" s="8"/>
      <c r="CJ74" s="8"/>
      <c r="CK74" s="8"/>
    </row>
    <row r="75" spans="1:89" ht="15.75" customHeight="1" x14ac:dyDescent="0.25">
      <c r="A75" s="8"/>
      <c r="B75" s="8"/>
      <c r="C75" s="8"/>
      <c r="D75" s="192"/>
      <c r="E75" s="8"/>
      <c r="F75" s="8"/>
      <c r="G75" s="8"/>
      <c r="H75" s="8"/>
      <c r="I75" s="8"/>
      <c r="J75" s="8"/>
      <c r="K75" s="8"/>
      <c r="BT75" s="8"/>
      <c r="BU75" s="8"/>
      <c r="BW75" s="8"/>
      <c r="BX75" s="8"/>
      <c r="BY75" s="8"/>
      <c r="BZ75" s="8"/>
      <c r="CA75" s="8"/>
      <c r="CB75" s="8"/>
      <c r="CC75" s="8"/>
      <c r="CD75" s="8"/>
      <c r="CE75" s="8"/>
      <c r="CF75" s="8"/>
      <c r="CG75" s="8"/>
      <c r="CH75" s="8"/>
      <c r="CI75" s="8"/>
      <c r="CJ75" s="8"/>
      <c r="CK75" s="8"/>
    </row>
    <row r="76" spans="1:89" ht="15.75" customHeight="1" x14ac:dyDescent="0.25">
      <c r="A76" s="8"/>
      <c r="B76" s="8"/>
      <c r="C76" s="8"/>
      <c r="D76" s="192"/>
      <c r="E76" s="8"/>
      <c r="F76" s="8"/>
      <c r="G76" s="8"/>
      <c r="H76" s="8"/>
      <c r="I76" s="8"/>
      <c r="J76" s="8"/>
      <c r="K76" s="8"/>
      <c r="BT76" s="8"/>
      <c r="BU76" s="8"/>
      <c r="BW76" s="8"/>
      <c r="BX76" s="8"/>
      <c r="BY76" s="8"/>
      <c r="BZ76" s="8"/>
      <c r="CA76" s="8"/>
      <c r="CB76" s="8"/>
      <c r="CC76" s="8"/>
      <c r="CD76" s="8"/>
      <c r="CE76" s="8"/>
      <c r="CF76" s="8"/>
      <c r="CG76" s="8"/>
      <c r="CH76" s="8"/>
      <c r="CI76" s="8"/>
      <c r="CJ76" s="8"/>
      <c r="CK76" s="8"/>
    </row>
    <row r="77" spans="1:89" ht="15.75" customHeight="1" x14ac:dyDescent="0.25">
      <c r="A77" s="8"/>
      <c r="B77" s="8"/>
      <c r="C77" s="8"/>
      <c r="D77" s="192"/>
      <c r="E77" s="8"/>
      <c r="F77" s="8"/>
      <c r="G77" s="8"/>
      <c r="H77" s="8"/>
      <c r="I77" s="8"/>
      <c r="J77" s="8"/>
      <c r="K77" s="8"/>
      <c r="BT77" s="8"/>
      <c r="BU77" s="8"/>
      <c r="BW77" s="8"/>
      <c r="BX77" s="8"/>
      <c r="BY77" s="8"/>
      <c r="BZ77" s="8"/>
      <c r="CA77" s="8"/>
      <c r="CB77" s="8"/>
      <c r="CC77" s="8"/>
      <c r="CD77" s="8"/>
      <c r="CE77" s="8"/>
      <c r="CF77" s="8"/>
      <c r="CG77" s="8"/>
      <c r="CH77" s="8"/>
      <c r="CI77" s="8"/>
      <c r="CJ77" s="8"/>
      <c r="CK77" s="8"/>
    </row>
    <row r="78" spans="1:89" ht="15.75" customHeight="1" x14ac:dyDescent="0.25">
      <c r="A78" s="8"/>
      <c r="B78" s="8"/>
      <c r="C78" s="8"/>
      <c r="D78" s="192"/>
      <c r="E78" s="8"/>
      <c r="F78" s="8"/>
      <c r="G78" s="8"/>
      <c r="H78" s="8"/>
      <c r="I78" s="8"/>
      <c r="J78" s="8"/>
      <c r="K78" s="8"/>
      <c r="BT78" s="8"/>
      <c r="BU78" s="8"/>
      <c r="BW78" s="8"/>
      <c r="BX78" s="8"/>
      <c r="BY78" s="8"/>
      <c r="BZ78" s="8"/>
      <c r="CA78" s="8"/>
      <c r="CB78" s="8"/>
      <c r="CC78" s="8"/>
      <c r="CD78" s="8"/>
      <c r="CE78" s="8"/>
      <c r="CF78" s="8"/>
      <c r="CG78" s="8"/>
      <c r="CH78" s="8"/>
      <c r="CI78" s="8"/>
      <c r="CJ78" s="8"/>
      <c r="CK78" s="8"/>
    </row>
    <row r="79" spans="1:89" ht="15.75" customHeight="1" x14ac:dyDescent="0.25">
      <c r="A79" s="8"/>
      <c r="B79" s="8"/>
      <c r="C79" s="8"/>
      <c r="D79" s="192"/>
      <c r="E79" s="8"/>
      <c r="F79" s="8"/>
      <c r="G79" s="8"/>
      <c r="H79" s="8"/>
      <c r="I79" s="8"/>
      <c r="J79" s="8"/>
      <c r="K79" s="8"/>
      <c r="BT79" s="8"/>
      <c r="BU79" s="8"/>
      <c r="BW79" s="8"/>
      <c r="BX79" s="8"/>
      <c r="BY79" s="8"/>
      <c r="BZ79" s="8"/>
      <c r="CA79" s="8"/>
      <c r="CB79" s="8"/>
      <c r="CC79" s="8"/>
      <c r="CD79" s="8"/>
      <c r="CE79" s="8"/>
      <c r="CF79" s="8"/>
      <c r="CG79" s="8"/>
      <c r="CH79" s="8"/>
      <c r="CI79" s="8"/>
      <c r="CJ79" s="8"/>
      <c r="CK79" s="8"/>
    </row>
    <row r="80" spans="1:89" ht="15.75" customHeight="1" x14ac:dyDescent="0.25">
      <c r="A80" s="8"/>
      <c r="B80" s="8"/>
      <c r="C80" s="8"/>
      <c r="D80" s="192"/>
      <c r="E80" s="8"/>
      <c r="F80" s="8"/>
      <c r="G80" s="8"/>
      <c r="H80" s="8"/>
      <c r="I80" s="8"/>
      <c r="J80" s="8"/>
      <c r="K80" s="8"/>
      <c r="BT80" s="8"/>
      <c r="BU80" s="8"/>
      <c r="BW80" s="8"/>
      <c r="BX80" s="8"/>
      <c r="BY80" s="8"/>
      <c r="BZ80" s="8"/>
      <c r="CA80" s="8"/>
      <c r="CB80" s="8"/>
      <c r="CC80" s="8"/>
      <c r="CD80" s="8"/>
      <c r="CE80" s="8"/>
      <c r="CF80" s="8"/>
      <c r="CG80" s="8"/>
      <c r="CH80" s="8"/>
      <c r="CI80" s="8"/>
      <c r="CJ80" s="8"/>
      <c r="CK80" s="8"/>
    </row>
    <row r="81" spans="1:89" ht="15.75" customHeight="1" x14ac:dyDescent="0.25">
      <c r="A81" s="8"/>
      <c r="B81" s="8"/>
      <c r="C81" s="8"/>
      <c r="D81" s="192"/>
      <c r="E81" s="8"/>
      <c r="F81" s="8"/>
      <c r="G81" s="8"/>
      <c r="H81" s="8"/>
      <c r="I81" s="8"/>
      <c r="J81" s="8"/>
      <c r="K81" s="8"/>
      <c r="BT81" s="8"/>
      <c r="BU81" s="8"/>
      <c r="BW81" s="8"/>
      <c r="BX81" s="8"/>
      <c r="BY81" s="8"/>
      <c r="BZ81" s="8"/>
      <c r="CA81" s="8"/>
      <c r="CB81" s="8"/>
      <c r="CC81" s="8"/>
      <c r="CD81" s="8"/>
      <c r="CE81" s="8"/>
      <c r="CF81" s="8"/>
      <c r="CG81" s="8"/>
      <c r="CH81" s="8"/>
      <c r="CI81" s="8"/>
      <c r="CJ81" s="8"/>
      <c r="CK81" s="8"/>
    </row>
    <row r="82" spans="1:89" ht="15.75" customHeight="1" x14ac:dyDescent="0.25">
      <c r="A82" s="8"/>
      <c r="B82" s="8"/>
      <c r="C82" s="8"/>
      <c r="D82" s="192"/>
      <c r="E82" s="8"/>
      <c r="F82" s="8"/>
      <c r="G82" s="8"/>
      <c r="H82" s="8"/>
      <c r="I82" s="8"/>
      <c r="J82" s="8"/>
      <c r="K82" s="8"/>
      <c r="BT82" s="8"/>
      <c r="BU82" s="8"/>
      <c r="BW82" s="8"/>
      <c r="BX82" s="8"/>
      <c r="BY82" s="8"/>
      <c r="BZ82" s="8"/>
      <c r="CA82" s="8"/>
      <c r="CB82" s="8"/>
      <c r="CC82" s="8"/>
      <c r="CD82" s="8"/>
      <c r="CE82" s="8"/>
      <c r="CF82" s="8"/>
      <c r="CG82" s="8"/>
      <c r="CH82" s="8"/>
      <c r="CI82" s="8"/>
      <c r="CJ82" s="8"/>
      <c r="CK82" s="8"/>
    </row>
    <row r="83" spans="1:89" ht="15.75" customHeight="1" x14ac:dyDescent="0.25">
      <c r="A83" s="8"/>
      <c r="B83" s="8"/>
      <c r="C83" s="8"/>
      <c r="D83" s="192"/>
      <c r="E83" s="8"/>
      <c r="F83" s="8"/>
      <c r="G83" s="8"/>
      <c r="H83" s="8"/>
      <c r="I83" s="8"/>
      <c r="J83" s="8"/>
      <c r="K83" s="8"/>
      <c r="BT83" s="8"/>
      <c r="BU83" s="8"/>
      <c r="BW83" s="8"/>
      <c r="BX83" s="8"/>
      <c r="BY83" s="8"/>
      <c r="BZ83" s="8"/>
      <c r="CA83" s="8"/>
      <c r="CB83" s="8"/>
      <c r="CC83" s="8"/>
      <c r="CD83" s="8"/>
      <c r="CE83" s="8"/>
      <c r="CF83" s="8"/>
      <c r="CG83" s="8"/>
      <c r="CH83" s="8"/>
      <c r="CI83" s="8"/>
      <c r="CJ83" s="8"/>
      <c r="CK83" s="8"/>
    </row>
    <row r="84" spans="1:89" ht="15.75" customHeight="1" x14ac:dyDescent="0.25">
      <c r="A84" s="8"/>
      <c r="B84" s="8"/>
      <c r="C84" s="8"/>
      <c r="D84" s="192"/>
      <c r="E84" s="8"/>
      <c r="F84" s="8"/>
      <c r="G84" s="8"/>
      <c r="H84" s="8"/>
      <c r="I84" s="8"/>
      <c r="J84" s="8"/>
      <c r="K84" s="8"/>
      <c r="BT84" s="8"/>
      <c r="BU84" s="8"/>
      <c r="BW84" s="8"/>
      <c r="BX84" s="8"/>
      <c r="BY84" s="8"/>
      <c r="BZ84" s="8"/>
      <c r="CA84" s="8"/>
      <c r="CB84" s="8"/>
      <c r="CC84" s="8"/>
      <c r="CD84" s="8"/>
      <c r="CE84" s="8"/>
      <c r="CF84" s="8"/>
      <c r="CG84" s="8"/>
      <c r="CH84" s="8"/>
      <c r="CI84" s="8"/>
      <c r="CJ84" s="8"/>
      <c r="CK84" s="8"/>
    </row>
    <row r="85" spans="1:89" ht="15.75" customHeight="1" x14ac:dyDescent="0.25">
      <c r="A85" s="8"/>
      <c r="B85" s="8"/>
      <c r="C85" s="8"/>
      <c r="D85" s="192"/>
      <c r="E85" s="8"/>
      <c r="F85" s="8"/>
      <c r="G85" s="8"/>
      <c r="H85" s="8"/>
      <c r="I85" s="8"/>
      <c r="J85" s="8"/>
      <c r="K85" s="8"/>
      <c r="BT85" s="8"/>
      <c r="BU85" s="8"/>
      <c r="BW85" s="8"/>
      <c r="BX85" s="8"/>
      <c r="BY85" s="8"/>
      <c r="BZ85" s="8"/>
      <c r="CA85" s="8"/>
      <c r="CB85" s="8"/>
      <c r="CC85" s="8"/>
      <c r="CD85" s="8"/>
      <c r="CE85" s="8"/>
      <c r="CF85" s="8"/>
      <c r="CG85" s="8"/>
      <c r="CH85" s="8"/>
      <c r="CI85" s="8"/>
      <c r="CJ85" s="8"/>
      <c r="CK85" s="8"/>
    </row>
    <row r="86" spans="1:89" ht="15.75" customHeight="1" x14ac:dyDescent="0.25">
      <c r="A86" s="8"/>
      <c r="B86" s="8"/>
      <c r="C86" s="8"/>
      <c r="D86" s="192"/>
      <c r="E86" s="8"/>
      <c r="F86" s="8"/>
      <c r="G86" s="8"/>
      <c r="H86" s="8"/>
      <c r="I86" s="8"/>
      <c r="J86" s="8"/>
      <c r="K86" s="8"/>
      <c r="BT86" s="8"/>
      <c r="BU86" s="8"/>
      <c r="BW86" s="8"/>
      <c r="BX86" s="8"/>
      <c r="BY86" s="8"/>
      <c r="BZ86" s="8"/>
      <c r="CA86" s="8"/>
      <c r="CB86" s="8"/>
      <c r="CC86" s="8"/>
      <c r="CD86" s="8"/>
      <c r="CE86" s="8"/>
      <c r="CF86" s="8"/>
      <c r="CG86" s="8"/>
      <c r="CH86" s="8"/>
      <c r="CI86" s="8"/>
      <c r="CJ86" s="8"/>
      <c r="CK86" s="8"/>
    </row>
    <row r="87" spans="1:89" ht="15.75" customHeight="1" x14ac:dyDescent="0.25">
      <c r="A87" s="8"/>
      <c r="B87" s="8"/>
      <c r="C87" s="8"/>
      <c r="D87" s="192"/>
      <c r="E87" s="8"/>
      <c r="F87" s="8"/>
      <c r="G87" s="8"/>
      <c r="H87" s="8"/>
      <c r="I87" s="8"/>
      <c r="J87" s="8"/>
      <c r="K87" s="8"/>
      <c r="BT87" s="8"/>
      <c r="BU87" s="8"/>
      <c r="BW87" s="8"/>
      <c r="BX87" s="8"/>
      <c r="BY87" s="8"/>
      <c r="BZ87" s="8"/>
      <c r="CA87" s="8"/>
      <c r="CB87" s="8"/>
      <c r="CC87" s="8"/>
      <c r="CD87" s="8"/>
      <c r="CE87" s="8"/>
      <c r="CF87" s="8"/>
      <c r="CG87" s="8"/>
      <c r="CH87" s="8"/>
      <c r="CI87" s="8"/>
      <c r="CJ87" s="8"/>
      <c r="CK87" s="8"/>
    </row>
    <row r="88" spans="1:89" ht="15.75" customHeight="1" x14ac:dyDescent="0.25">
      <c r="A88" s="18"/>
      <c r="B88" s="18"/>
      <c r="C88" s="18"/>
      <c r="D88" s="193"/>
      <c r="E88" s="18"/>
      <c r="F88" s="18"/>
      <c r="G88" s="18"/>
      <c r="H88" s="18"/>
      <c r="I88" s="18"/>
      <c r="J88" s="18"/>
      <c r="K88" s="18"/>
      <c r="BT88" s="18"/>
      <c r="BU88" s="18"/>
      <c r="BW88" s="18"/>
      <c r="BX88" s="18"/>
      <c r="BY88" s="18"/>
      <c r="BZ88" s="18"/>
      <c r="CA88" s="18"/>
      <c r="CB88" s="18"/>
      <c r="CC88" s="18"/>
      <c r="CD88" s="18"/>
      <c r="CE88" s="18"/>
      <c r="CF88" s="18"/>
      <c r="CG88" s="18"/>
      <c r="CH88" s="18"/>
      <c r="CI88" s="18"/>
      <c r="CJ88" s="18"/>
      <c r="CK88" s="8"/>
    </row>
    <row r="89" spans="1:89" ht="15.75" customHeight="1" x14ac:dyDescent="0.25">
      <c r="A89" s="18"/>
      <c r="B89" s="18"/>
      <c r="C89" s="18"/>
      <c r="D89" s="193"/>
      <c r="E89" s="18"/>
      <c r="F89" s="18"/>
      <c r="G89" s="18"/>
      <c r="H89" s="18"/>
      <c r="I89" s="18"/>
      <c r="J89" s="18"/>
      <c r="K89" s="18"/>
      <c r="BT89" s="18"/>
      <c r="BU89" s="18"/>
      <c r="BW89" s="18"/>
      <c r="BX89" s="18"/>
      <c r="BY89" s="18"/>
      <c r="BZ89" s="18"/>
      <c r="CA89" s="18"/>
      <c r="CB89" s="18"/>
      <c r="CC89" s="18"/>
      <c r="CD89" s="18"/>
      <c r="CE89" s="18"/>
      <c r="CF89" s="18"/>
      <c r="CG89" s="18"/>
      <c r="CH89" s="18"/>
      <c r="CI89" s="18"/>
      <c r="CJ89" s="18"/>
      <c r="CK89" s="8"/>
    </row>
    <row r="90" spans="1:89" ht="15.75" customHeight="1" x14ac:dyDescent="0.25">
      <c r="A90" s="18"/>
      <c r="B90" s="18"/>
      <c r="C90" s="18"/>
      <c r="D90" s="193"/>
      <c r="E90" s="18"/>
      <c r="F90" s="18"/>
      <c r="G90" s="18"/>
      <c r="H90" s="18"/>
      <c r="I90" s="18"/>
      <c r="J90" s="18"/>
      <c r="K90" s="18"/>
      <c r="BT90" s="18"/>
      <c r="BU90" s="18"/>
      <c r="BW90" s="18"/>
      <c r="BX90" s="18"/>
      <c r="BY90" s="18"/>
      <c r="BZ90" s="18"/>
      <c r="CA90" s="18"/>
      <c r="CB90" s="18"/>
      <c r="CC90" s="18"/>
      <c r="CD90" s="18"/>
      <c r="CE90" s="18"/>
      <c r="CF90" s="18"/>
      <c r="CG90" s="18"/>
      <c r="CH90" s="18"/>
      <c r="CI90" s="18"/>
      <c r="CJ90" s="18"/>
      <c r="CK90" s="8"/>
    </row>
    <row r="91" spans="1:89" ht="15.75" customHeight="1" x14ac:dyDescent="0.25">
      <c r="A91" s="18"/>
      <c r="B91" s="18"/>
      <c r="C91" s="18"/>
      <c r="D91" s="193"/>
      <c r="E91" s="18"/>
      <c r="F91" s="18"/>
      <c r="G91" s="18"/>
      <c r="H91" s="18"/>
      <c r="I91" s="18"/>
      <c r="J91" s="18"/>
      <c r="K91" s="18"/>
      <c r="BT91" s="18"/>
      <c r="BU91" s="18"/>
      <c r="BW91" s="18"/>
      <c r="BX91" s="18"/>
      <c r="BY91" s="18"/>
      <c r="BZ91" s="18"/>
      <c r="CA91" s="18"/>
      <c r="CB91" s="18"/>
      <c r="CC91" s="18"/>
      <c r="CD91" s="18"/>
      <c r="CE91" s="18"/>
      <c r="CF91" s="18"/>
      <c r="CG91" s="18"/>
      <c r="CH91" s="18"/>
      <c r="CI91" s="18"/>
      <c r="CJ91" s="18"/>
      <c r="CK91" s="8"/>
    </row>
    <row r="92" spans="1:89" ht="15.75" customHeight="1" x14ac:dyDescent="0.25">
      <c r="A92" s="18"/>
      <c r="B92" s="18"/>
      <c r="C92" s="18"/>
      <c r="D92" s="193"/>
      <c r="E92" s="18"/>
      <c r="F92" s="18"/>
      <c r="G92" s="18"/>
      <c r="H92" s="18"/>
      <c r="I92" s="18"/>
      <c r="J92" s="18"/>
      <c r="K92" s="18"/>
      <c r="BT92" s="18"/>
      <c r="BU92" s="18"/>
      <c r="BW92" s="18"/>
      <c r="BX92" s="18"/>
      <c r="BY92" s="18"/>
      <c r="BZ92" s="18"/>
      <c r="CA92" s="18"/>
      <c r="CB92" s="18"/>
      <c r="CC92" s="18"/>
      <c r="CD92" s="18"/>
      <c r="CE92" s="18"/>
      <c r="CF92" s="18"/>
      <c r="CG92" s="18"/>
      <c r="CH92" s="18"/>
      <c r="CI92" s="18"/>
      <c r="CJ92" s="18"/>
      <c r="CK92" s="8"/>
    </row>
    <row r="93" spans="1:89" ht="15.75" customHeight="1" x14ac:dyDescent="0.25">
      <c r="A93" s="18"/>
      <c r="B93" s="18"/>
      <c r="C93" s="18"/>
      <c r="D93" s="193"/>
      <c r="E93" s="18"/>
      <c r="F93" s="18"/>
      <c r="G93" s="18"/>
      <c r="H93" s="18"/>
      <c r="I93" s="18"/>
      <c r="J93" s="18"/>
      <c r="K93" s="18"/>
      <c r="BT93" s="18"/>
      <c r="BU93" s="18"/>
      <c r="BW93" s="18"/>
      <c r="BX93" s="18"/>
      <c r="BY93" s="18"/>
      <c r="BZ93" s="18"/>
      <c r="CA93" s="18"/>
      <c r="CB93" s="18"/>
      <c r="CC93" s="18"/>
      <c r="CD93" s="18"/>
      <c r="CE93" s="18"/>
      <c r="CF93" s="18"/>
      <c r="CG93" s="18"/>
      <c r="CH93" s="18"/>
      <c r="CI93" s="18"/>
      <c r="CJ93" s="18"/>
      <c r="CK93" s="8"/>
    </row>
    <row r="94" spans="1:89" ht="15.75" customHeight="1" x14ac:dyDescent="0.25">
      <c r="A94" s="18"/>
      <c r="B94" s="18"/>
      <c r="C94" s="18"/>
      <c r="D94" s="193"/>
      <c r="E94" s="18"/>
      <c r="F94" s="18"/>
      <c r="G94" s="18"/>
      <c r="H94" s="18"/>
      <c r="I94" s="18"/>
      <c r="J94" s="18"/>
      <c r="K94" s="18"/>
      <c r="BT94" s="18"/>
      <c r="BU94" s="18"/>
      <c r="BW94" s="18"/>
      <c r="BX94" s="18"/>
      <c r="BY94" s="18"/>
      <c r="BZ94" s="18"/>
      <c r="CA94" s="18"/>
      <c r="CB94" s="18"/>
      <c r="CC94" s="18"/>
      <c r="CD94" s="18"/>
      <c r="CE94" s="18"/>
      <c r="CF94" s="18"/>
      <c r="CG94" s="18"/>
      <c r="CH94" s="18"/>
      <c r="CI94" s="18"/>
      <c r="CJ94" s="18"/>
      <c r="CK94" s="8"/>
    </row>
    <row r="95" spans="1:89" ht="15.75" customHeight="1" x14ac:dyDescent="0.25">
      <c r="A95" s="18"/>
      <c r="B95" s="18"/>
      <c r="C95" s="18"/>
      <c r="D95" s="193"/>
      <c r="E95" s="18"/>
      <c r="F95" s="18"/>
      <c r="G95" s="18"/>
      <c r="H95" s="18"/>
      <c r="I95" s="18"/>
      <c r="J95" s="18"/>
      <c r="K95" s="18"/>
      <c r="BT95" s="18"/>
      <c r="BU95" s="18"/>
      <c r="BW95" s="18"/>
      <c r="BX95" s="18"/>
      <c r="BY95" s="18"/>
      <c r="BZ95" s="18"/>
      <c r="CA95" s="18"/>
      <c r="CB95" s="18"/>
      <c r="CC95" s="18"/>
      <c r="CD95" s="18"/>
      <c r="CE95" s="18"/>
      <c r="CF95" s="18"/>
      <c r="CG95" s="18"/>
      <c r="CH95" s="18"/>
      <c r="CI95" s="18"/>
      <c r="CJ95" s="18"/>
      <c r="CK95" s="8"/>
    </row>
    <row r="96" spans="1:89" ht="15.75" customHeight="1" x14ac:dyDescent="0.25">
      <c r="A96" s="18"/>
      <c r="B96" s="18"/>
      <c r="C96" s="18"/>
      <c r="D96" s="193"/>
      <c r="E96" s="18"/>
      <c r="F96" s="18"/>
      <c r="G96" s="18"/>
      <c r="H96" s="18"/>
      <c r="I96" s="18"/>
      <c r="J96" s="18"/>
      <c r="K96" s="18"/>
      <c r="BT96" s="18"/>
      <c r="BU96" s="18"/>
      <c r="BW96" s="18"/>
      <c r="BX96" s="18"/>
      <c r="BY96" s="18"/>
      <c r="BZ96" s="18"/>
      <c r="CA96" s="18"/>
      <c r="CB96" s="18"/>
      <c r="CC96" s="18"/>
      <c r="CD96" s="18"/>
      <c r="CE96" s="18"/>
      <c r="CF96" s="18"/>
      <c r="CG96" s="18"/>
      <c r="CH96" s="18"/>
      <c r="CI96" s="18"/>
      <c r="CJ96" s="18"/>
      <c r="CK96" s="8"/>
    </row>
    <row r="97" spans="1:89" ht="15.75" customHeight="1" x14ac:dyDescent="0.25">
      <c r="A97" s="18"/>
      <c r="B97" s="18"/>
      <c r="C97" s="18"/>
      <c r="D97" s="193"/>
      <c r="E97" s="18"/>
      <c r="F97" s="18"/>
      <c r="G97" s="18"/>
      <c r="H97" s="18"/>
      <c r="I97" s="18"/>
      <c r="J97" s="18"/>
      <c r="K97" s="18"/>
      <c r="BT97" s="18"/>
      <c r="BU97" s="18"/>
      <c r="BW97" s="18"/>
      <c r="BX97" s="18"/>
      <c r="BY97" s="18"/>
      <c r="BZ97" s="18"/>
      <c r="CA97" s="18"/>
      <c r="CB97" s="18"/>
      <c r="CC97" s="18"/>
      <c r="CD97" s="18"/>
      <c r="CE97" s="18"/>
      <c r="CF97" s="18"/>
      <c r="CG97" s="18"/>
      <c r="CH97" s="18"/>
      <c r="CI97" s="18"/>
      <c r="CJ97" s="18"/>
      <c r="CK97" s="8"/>
    </row>
    <row r="98" spans="1:89" ht="15.75" customHeight="1" x14ac:dyDescent="0.25">
      <c r="A98" s="18"/>
      <c r="B98" s="18"/>
      <c r="C98" s="18"/>
      <c r="D98" s="193"/>
      <c r="E98" s="18"/>
      <c r="F98" s="18"/>
      <c r="G98" s="18"/>
      <c r="H98" s="18"/>
      <c r="I98" s="18"/>
      <c r="J98" s="18"/>
      <c r="K98" s="18"/>
      <c r="BT98" s="18"/>
      <c r="BU98" s="18"/>
      <c r="BW98" s="18"/>
      <c r="BX98" s="18"/>
      <c r="BY98" s="18"/>
      <c r="BZ98" s="18"/>
      <c r="CA98" s="18"/>
      <c r="CB98" s="18"/>
      <c r="CC98" s="18"/>
      <c r="CD98" s="18"/>
      <c r="CE98" s="18"/>
      <c r="CF98" s="18"/>
      <c r="CG98" s="18"/>
      <c r="CH98" s="18"/>
      <c r="CI98" s="18"/>
      <c r="CJ98" s="18"/>
      <c r="CK98" s="8"/>
    </row>
    <row r="99" spans="1:89" ht="15.75" customHeight="1" x14ac:dyDescent="0.25">
      <c r="A99" s="18"/>
      <c r="B99" s="18"/>
      <c r="C99" s="18"/>
      <c r="D99" s="193"/>
      <c r="E99" s="18"/>
      <c r="F99" s="18"/>
      <c r="G99" s="18"/>
      <c r="H99" s="18"/>
      <c r="I99" s="18"/>
      <c r="J99" s="18"/>
      <c r="K99" s="18"/>
      <c r="BT99" s="18"/>
      <c r="BU99" s="18"/>
      <c r="BW99" s="18"/>
      <c r="BX99" s="18"/>
      <c r="BY99" s="18"/>
      <c r="BZ99" s="18"/>
      <c r="CA99" s="18"/>
      <c r="CB99" s="18"/>
      <c r="CC99" s="18"/>
      <c r="CD99" s="18"/>
      <c r="CE99" s="18"/>
      <c r="CF99" s="18"/>
      <c r="CG99" s="18"/>
      <c r="CH99" s="18"/>
      <c r="CI99" s="18"/>
      <c r="CJ99" s="18"/>
      <c r="CK99" s="8"/>
    </row>
    <row r="100" spans="1:89" ht="15.75" customHeight="1" x14ac:dyDescent="0.25">
      <c r="A100" s="18"/>
      <c r="B100" s="18"/>
      <c r="C100" s="18"/>
      <c r="D100" s="193"/>
      <c r="E100" s="18"/>
      <c r="F100" s="18"/>
      <c r="G100" s="18"/>
      <c r="H100" s="18"/>
      <c r="I100" s="18"/>
      <c r="J100" s="18"/>
      <c r="K100" s="18"/>
      <c r="BT100" s="18"/>
      <c r="BU100" s="18"/>
      <c r="BW100" s="18"/>
      <c r="BX100" s="18"/>
      <c r="BY100" s="18"/>
      <c r="BZ100" s="18"/>
      <c r="CA100" s="18"/>
      <c r="CB100" s="18"/>
      <c r="CC100" s="18"/>
      <c r="CD100" s="18"/>
      <c r="CE100" s="18"/>
      <c r="CF100" s="18"/>
      <c r="CG100" s="18"/>
      <c r="CH100" s="18"/>
      <c r="CI100" s="18"/>
      <c r="CJ100" s="18"/>
      <c r="CK100" s="8"/>
    </row>
    <row r="101" spans="1:89" ht="15.75" customHeight="1" x14ac:dyDescent="0.25">
      <c r="A101" s="18"/>
      <c r="B101" s="18"/>
      <c r="C101" s="18"/>
      <c r="D101" s="193"/>
      <c r="E101" s="18"/>
      <c r="F101" s="18"/>
      <c r="G101" s="18"/>
      <c r="H101" s="18"/>
      <c r="I101" s="18"/>
      <c r="J101" s="18"/>
      <c r="K101" s="18"/>
      <c r="BT101" s="18"/>
      <c r="BU101" s="18"/>
      <c r="BW101" s="18"/>
      <c r="BX101" s="18"/>
      <c r="BY101" s="18"/>
      <c r="BZ101" s="18"/>
      <c r="CA101" s="18"/>
      <c r="CB101" s="18"/>
      <c r="CC101" s="18"/>
      <c r="CD101" s="18"/>
      <c r="CE101" s="18"/>
      <c r="CF101" s="18"/>
      <c r="CG101" s="18"/>
      <c r="CH101" s="18"/>
      <c r="CI101" s="18"/>
      <c r="CJ101" s="18"/>
      <c r="CK101" s="8"/>
    </row>
    <row r="102" spans="1:89" ht="15.75" customHeight="1" x14ac:dyDescent="0.25">
      <c r="A102" s="18"/>
      <c r="B102" s="18"/>
      <c r="C102" s="18"/>
      <c r="D102" s="193"/>
      <c r="E102" s="18"/>
      <c r="F102" s="18"/>
      <c r="G102" s="18"/>
      <c r="H102" s="18"/>
      <c r="I102" s="18"/>
      <c r="J102" s="18"/>
      <c r="K102" s="18"/>
      <c r="BT102" s="18"/>
      <c r="BU102" s="18"/>
      <c r="BW102" s="18"/>
      <c r="BX102" s="18"/>
      <c r="BY102" s="18"/>
      <c r="BZ102" s="18"/>
      <c r="CA102" s="18"/>
      <c r="CB102" s="18"/>
      <c r="CC102" s="18"/>
      <c r="CD102" s="18"/>
      <c r="CE102" s="18"/>
      <c r="CF102" s="18"/>
      <c r="CG102" s="18"/>
      <c r="CH102" s="18"/>
      <c r="CI102" s="18"/>
      <c r="CJ102" s="18"/>
      <c r="CK102" s="8"/>
    </row>
    <row r="103" spans="1:89" ht="15.75" customHeight="1" x14ac:dyDescent="0.25">
      <c r="A103" s="18"/>
      <c r="B103" s="18"/>
      <c r="C103" s="18"/>
      <c r="D103" s="193"/>
      <c r="E103" s="18"/>
      <c r="F103" s="18"/>
      <c r="G103" s="18"/>
      <c r="H103" s="18"/>
      <c r="I103" s="18"/>
      <c r="J103" s="18"/>
      <c r="K103" s="18"/>
      <c r="BT103" s="18"/>
      <c r="BU103" s="18"/>
      <c r="BW103" s="18"/>
      <c r="BX103" s="18"/>
      <c r="BY103" s="18"/>
      <c r="BZ103" s="18"/>
      <c r="CA103" s="18"/>
      <c r="CB103" s="18"/>
      <c r="CC103" s="18"/>
      <c r="CD103" s="18"/>
      <c r="CE103" s="18"/>
      <c r="CF103" s="18"/>
      <c r="CG103" s="18"/>
      <c r="CH103" s="18"/>
      <c r="CI103" s="18"/>
      <c r="CJ103" s="18"/>
      <c r="CK103" s="8"/>
    </row>
    <row r="104" spans="1:89" ht="15.75" customHeight="1" x14ac:dyDescent="0.25">
      <c r="A104" s="18"/>
      <c r="B104" s="18"/>
      <c r="C104" s="18"/>
      <c r="D104" s="193"/>
      <c r="E104" s="18"/>
      <c r="F104" s="18"/>
      <c r="G104" s="18"/>
      <c r="H104" s="18"/>
      <c r="I104" s="18"/>
      <c r="J104" s="18"/>
      <c r="K104" s="18"/>
      <c r="BT104" s="18"/>
      <c r="BU104" s="18"/>
      <c r="BW104" s="18"/>
      <c r="BX104" s="18"/>
      <c r="BY104" s="18"/>
      <c r="BZ104" s="18"/>
      <c r="CA104" s="18"/>
      <c r="CB104" s="18"/>
      <c r="CC104" s="18"/>
      <c r="CD104" s="18"/>
      <c r="CE104" s="18"/>
      <c r="CF104" s="18"/>
      <c r="CG104" s="18"/>
      <c r="CH104" s="18"/>
      <c r="CI104" s="18"/>
      <c r="CJ104" s="18"/>
      <c r="CK104" s="8"/>
    </row>
    <row r="105" spans="1:89" ht="15.75" customHeight="1" x14ac:dyDescent="0.25">
      <c r="A105" s="18"/>
      <c r="B105" s="18"/>
      <c r="C105" s="18"/>
      <c r="D105" s="193"/>
      <c r="E105" s="18"/>
      <c r="F105" s="18"/>
      <c r="G105" s="18"/>
      <c r="H105" s="18"/>
      <c r="I105" s="18"/>
      <c r="J105" s="18"/>
      <c r="K105" s="18"/>
      <c r="BT105" s="18"/>
      <c r="BU105" s="18"/>
      <c r="BW105" s="18"/>
      <c r="BX105" s="18"/>
      <c r="BY105" s="18"/>
      <c r="BZ105" s="18"/>
      <c r="CA105" s="18"/>
      <c r="CB105" s="18"/>
      <c r="CC105" s="18"/>
      <c r="CD105" s="18"/>
      <c r="CE105" s="18"/>
      <c r="CF105" s="18"/>
      <c r="CG105" s="18"/>
      <c r="CH105" s="18"/>
      <c r="CI105" s="18"/>
      <c r="CJ105" s="18"/>
      <c r="CK105" s="8"/>
    </row>
    <row r="106" spans="1:89" ht="15.75" customHeight="1" x14ac:dyDescent="0.25">
      <c r="A106" s="18"/>
      <c r="B106" s="18"/>
      <c r="C106" s="18"/>
      <c r="D106" s="193"/>
      <c r="E106" s="18"/>
      <c r="F106" s="18"/>
      <c r="G106" s="18"/>
      <c r="H106" s="18"/>
      <c r="I106" s="18"/>
      <c r="J106" s="18"/>
      <c r="K106" s="18"/>
      <c r="BT106" s="18"/>
      <c r="BU106" s="18"/>
      <c r="BW106" s="18"/>
      <c r="BX106" s="18"/>
      <c r="BY106" s="18"/>
      <c r="BZ106" s="18"/>
      <c r="CA106" s="18"/>
      <c r="CB106" s="18"/>
      <c r="CC106" s="18"/>
      <c r="CD106" s="18"/>
      <c r="CE106" s="18"/>
      <c r="CF106" s="18"/>
      <c r="CG106" s="18"/>
      <c r="CH106" s="18"/>
      <c r="CI106" s="18"/>
      <c r="CJ106" s="18"/>
      <c r="CK106" s="8"/>
    </row>
    <row r="107" spans="1:89" ht="15.75" customHeight="1" x14ac:dyDescent="0.25">
      <c r="A107" s="18"/>
      <c r="B107" s="18"/>
      <c r="C107" s="18"/>
      <c r="D107" s="193"/>
      <c r="E107" s="18"/>
      <c r="F107" s="18"/>
      <c r="G107" s="18"/>
      <c r="H107" s="18"/>
      <c r="I107" s="18"/>
      <c r="J107" s="18"/>
      <c r="K107" s="18"/>
      <c r="BT107" s="18"/>
      <c r="BU107" s="18"/>
      <c r="BW107" s="18"/>
      <c r="BX107" s="18"/>
      <c r="BY107" s="18"/>
      <c r="BZ107" s="18"/>
      <c r="CA107" s="18"/>
      <c r="CB107" s="18"/>
      <c r="CC107" s="18"/>
      <c r="CD107" s="18"/>
      <c r="CE107" s="18"/>
      <c r="CF107" s="18"/>
      <c r="CG107" s="18"/>
      <c r="CH107" s="18"/>
      <c r="CI107" s="18"/>
      <c r="CJ107" s="18"/>
      <c r="CK107" s="8"/>
    </row>
    <row r="108" spans="1:89" ht="15.75" customHeight="1" x14ac:dyDescent="0.25">
      <c r="A108" s="18"/>
      <c r="B108" s="18"/>
      <c r="C108" s="18"/>
      <c r="D108" s="193"/>
      <c r="E108" s="18"/>
      <c r="F108" s="18"/>
      <c r="G108" s="18"/>
      <c r="H108" s="18"/>
      <c r="I108" s="18"/>
      <c r="J108" s="18"/>
      <c r="K108" s="18"/>
      <c r="BT108" s="18"/>
      <c r="BU108" s="18"/>
      <c r="BW108" s="18"/>
      <c r="BX108" s="18"/>
      <c r="BY108" s="18"/>
      <c r="BZ108" s="18"/>
      <c r="CA108" s="18"/>
      <c r="CB108" s="18"/>
      <c r="CC108" s="18"/>
      <c r="CD108" s="18"/>
      <c r="CE108" s="18"/>
      <c r="CF108" s="18"/>
      <c r="CG108" s="18"/>
      <c r="CH108" s="18"/>
      <c r="CI108" s="18"/>
      <c r="CJ108" s="18"/>
      <c r="CK108" s="8"/>
    </row>
    <row r="109" spans="1:89" ht="15.75" customHeight="1" x14ac:dyDescent="0.25">
      <c r="A109" s="18"/>
      <c r="B109" s="18"/>
      <c r="C109" s="18"/>
      <c r="D109" s="193"/>
      <c r="E109" s="18"/>
      <c r="F109" s="18"/>
      <c r="G109" s="18"/>
      <c r="H109" s="18"/>
      <c r="I109" s="18"/>
      <c r="J109" s="18"/>
      <c r="K109" s="18"/>
      <c r="BT109" s="18"/>
      <c r="BU109" s="18"/>
      <c r="BW109" s="18"/>
      <c r="BX109" s="18"/>
      <c r="BY109" s="18"/>
      <c r="BZ109" s="18"/>
      <c r="CA109" s="18"/>
      <c r="CB109" s="18"/>
      <c r="CC109" s="18"/>
      <c r="CD109" s="18"/>
      <c r="CE109" s="18"/>
      <c r="CF109" s="18"/>
      <c r="CG109" s="18"/>
      <c r="CH109" s="18"/>
      <c r="CI109" s="18"/>
      <c r="CJ109" s="18"/>
      <c r="CK109" s="8"/>
    </row>
    <row r="110" spans="1:89" ht="15.75" customHeight="1" x14ac:dyDescent="0.25">
      <c r="A110" s="18"/>
      <c r="B110" s="18"/>
      <c r="C110" s="18"/>
      <c r="D110" s="193"/>
      <c r="E110" s="18"/>
      <c r="F110" s="18"/>
      <c r="G110" s="18"/>
      <c r="H110" s="18"/>
      <c r="I110" s="18"/>
      <c r="J110" s="18"/>
      <c r="K110" s="18"/>
      <c r="BT110" s="18"/>
      <c r="BU110" s="18"/>
      <c r="BW110" s="18"/>
      <c r="BX110" s="18"/>
      <c r="BY110" s="18"/>
      <c r="BZ110" s="18"/>
      <c r="CA110" s="18"/>
      <c r="CB110" s="18"/>
      <c r="CC110" s="18"/>
      <c r="CD110" s="18"/>
      <c r="CE110" s="18"/>
      <c r="CF110" s="18"/>
      <c r="CG110" s="18"/>
      <c r="CH110" s="18"/>
      <c r="CI110" s="18"/>
      <c r="CJ110" s="18"/>
      <c r="CK110" s="8"/>
    </row>
    <row r="111" spans="1:89" ht="15.75" customHeight="1" x14ac:dyDescent="0.25">
      <c r="A111" s="18"/>
      <c r="B111" s="18"/>
      <c r="C111" s="18"/>
      <c r="D111" s="193"/>
      <c r="E111" s="18"/>
      <c r="F111" s="18"/>
      <c r="G111" s="18"/>
      <c r="H111" s="18"/>
      <c r="I111" s="18"/>
      <c r="J111" s="18"/>
      <c r="K111" s="18"/>
      <c r="BT111" s="18"/>
      <c r="BU111" s="18"/>
      <c r="BW111" s="18"/>
      <c r="BX111" s="18"/>
      <c r="BY111" s="18"/>
      <c r="BZ111" s="18"/>
      <c r="CA111" s="18"/>
      <c r="CB111" s="18"/>
      <c r="CC111" s="18"/>
      <c r="CD111" s="18"/>
      <c r="CE111" s="18"/>
      <c r="CF111" s="18"/>
      <c r="CG111" s="18"/>
      <c r="CH111" s="18"/>
      <c r="CI111" s="18"/>
      <c r="CJ111" s="18"/>
      <c r="CK111" s="8"/>
    </row>
    <row r="112" spans="1:89" ht="15.75" customHeight="1" x14ac:dyDescent="0.25">
      <c r="A112" s="18"/>
      <c r="B112" s="18"/>
      <c r="C112" s="18"/>
      <c r="D112" s="193"/>
      <c r="E112" s="18"/>
      <c r="F112" s="18"/>
      <c r="G112" s="18"/>
      <c r="H112" s="18"/>
      <c r="I112" s="18"/>
      <c r="J112" s="18"/>
      <c r="K112" s="18"/>
      <c r="BT112" s="18"/>
      <c r="BU112" s="18"/>
      <c r="BW112" s="18"/>
      <c r="BX112" s="18"/>
      <c r="BY112" s="18"/>
      <c r="BZ112" s="18"/>
      <c r="CA112" s="18"/>
      <c r="CB112" s="18"/>
      <c r="CC112" s="18"/>
      <c r="CD112" s="18"/>
      <c r="CE112" s="18"/>
      <c r="CF112" s="18"/>
      <c r="CG112" s="18"/>
      <c r="CH112" s="18"/>
      <c r="CI112" s="18"/>
      <c r="CJ112" s="18"/>
      <c r="CK112" s="8"/>
    </row>
    <row r="113" spans="1:89" ht="15.75" customHeight="1" x14ac:dyDescent="0.25">
      <c r="A113" s="18"/>
      <c r="B113" s="18"/>
      <c r="C113" s="18"/>
      <c r="D113" s="193"/>
      <c r="E113" s="18"/>
      <c r="F113" s="18"/>
      <c r="G113" s="18"/>
      <c r="H113" s="18"/>
      <c r="I113" s="18"/>
      <c r="J113" s="18"/>
      <c r="K113" s="18"/>
      <c r="BT113" s="18"/>
      <c r="BU113" s="18"/>
      <c r="BW113" s="18"/>
      <c r="BX113" s="18"/>
      <c r="BY113" s="18"/>
      <c r="BZ113" s="18"/>
      <c r="CA113" s="18"/>
      <c r="CB113" s="18"/>
      <c r="CC113" s="18"/>
      <c r="CD113" s="18"/>
      <c r="CE113" s="18"/>
      <c r="CF113" s="18"/>
      <c r="CG113" s="18"/>
      <c r="CH113" s="18"/>
      <c r="CI113" s="18"/>
      <c r="CJ113" s="18"/>
      <c r="CK113" s="8"/>
    </row>
    <row r="114" spans="1:89" ht="15.75" customHeight="1" x14ac:dyDescent="0.25">
      <c r="A114" s="18"/>
      <c r="B114" s="18"/>
      <c r="C114" s="18"/>
      <c r="D114" s="193"/>
      <c r="E114" s="18"/>
      <c r="F114" s="18"/>
      <c r="G114" s="18"/>
      <c r="H114" s="18"/>
      <c r="I114" s="18"/>
      <c r="J114" s="18"/>
      <c r="K114" s="18"/>
      <c r="BT114" s="18"/>
      <c r="BU114" s="18"/>
      <c r="BW114" s="18"/>
      <c r="BX114" s="18"/>
      <c r="BY114" s="18"/>
      <c r="BZ114" s="18"/>
      <c r="CA114" s="18"/>
      <c r="CB114" s="18"/>
      <c r="CC114" s="18"/>
      <c r="CD114" s="18"/>
      <c r="CE114" s="18"/>
      <c r="CF114" s="18"/>
      <c r="CG114" s="18"/>
      <c r="CH114" s="18"/>
      <c r="CI114" s="18"/>
      <c r="CJ114" s="18"/>
      <c r="CK114" s="8"/>
    </row>
    <row r="115" spans="1:89" ht="15.75" customHeight="1" x14ac:dyDescent="0.25">
      <c r="A115" s="18"/>
      <c r="B115" s="18"/>
      <c r="C115" s="18"/>
      <c r="D115" s="193"/>
      <c r="E115" s="18"/>
      <c r="F115" s="18"/>
      <c r="G115" s="18"/>
      <c r="H115" s="18"/>
      <c r="I115" s="18"/>
      <c r="J115" s="18"/>
      <c r="K115" s="18"/>
      <c r="BT115" s="18"/>
      <c r="BU115" s="18"/>
      <c r="BW115" s="18"/>
      <c r="BX115" s="18"/>
      <c r="BY115" s="18"/>
      <c r="BZ115" s="18"/>
      <c r="CA115" s="18"/>
      <c r="CB115" s="18"/>
      <c r="CC115" s="18"/>
      <c r="CD115" s="18"/>
      <c r="CE115" s="18"/>
      <c r="CF115" s="18"/>
      <c r="CG115" s="18"/>
      <c r="CH115" s="18"/>
      <c r="CI115" s="18"/>
      <c r="CJ115" s="18"/>
      <c r="CK115" s="8"/>
    </row>
    <row r="116" spans="1:89" ht="15.75" customHeight="1" x14ac:dyDescent="0.25">
      <c r="A116" s="18"/>
      <c r="B116" s="18"/>
      <c r="C116" s="18"/>
      <c r="D116" s="193"/>
      <c r="E116" s="18"/>
      <c r="F116" s="18"/>
      <c r="G116" s="18"/>
      <c r="H116" s="18"/>
      <c r="I116" s="18"/>
      <c r="J116" s="18"/>
      <c r="K116" s="18"/>
      <c r="BT116" s="18"/>
      <c r="BU116" s="18"/>
      <c r="BW116" s="18"/>
      <c r="BX116" s="18"/>
      <c r="BY116" s="18"/>
      <c r="BZ116" s="18"/>
      <c r="CA116" s="18"/>
      <c r="CB116" s="18"/>
      <c r="CC116" s="18"/>
      <c r="CD116" s="18"/>
      <c r="CE116" s="18"/>
      <c r="CF116" s="18"/>
      <c r="CG116" s="18"/>
      <c r="CH116" s="18"/>
      <c r="CI116" s="18"/>
      <c r="CJ116" s="18"/>
      <c r="CK116" s="8"/>
    </row>
    <row r="117" spans="1:89" ht="15.75" customHeight="1" x14ac:dyDescent="0.25">
      <c r="A117" s="18"/>
      <c r="B117" s="18"/>
      <c r="C117" s="18"/>
      <c r="D117" s="193"/>
      <c r="E117" s="18"/>
      <c r="F117" s="18"/>
      <c r="G117" s="18"/>
      <c r="H117" s="18"/>
      <c r="I117" s="18"/>
      <c r="J117" s="18"/>
      <c r="K117" s="18"/>
      <c r="BT117" s="18"/>
      <c r="BU117" s="18"/>
      <c r="BW117" s="18"/>
      <c r="BX117" s="18"/>
      <c r="BY117" s="18"/>
      <c r="BZ117" s="18"/>
      <c r="CA117" s="18"/>
      <c r="CB117" s="18"/>
      <c r="CC117" s="18"/>
      <c r="CD117" s="18"/>
      <c r="CE117" s="18"/>
      <c r="CF117" s="18"/>
      <c r="CG117" s="18"/>
      <c r="CH117" s="18"/>
      <c r="CI117" s="18"/>
      <c r="CJ117" s="18"/>
      <c r="CK117" s="8"/>
    </row>
    <row r="118" spans="1:89" ht="15.75" customHeight="1" x14ac:dyDescent="0.25">
      <c r="A118" s="18"/>
      <c r="B118" s="18"/>
      <c r="C118" s="18"/>
      <c r="D118" s="193"/>
      <c r="E118" s="18"/>
      <c r="F118" s="18"/>
      <c r="G118" s="18"/>
      <c r="H118" s="18"/>
      <c r="I118" s="18"/>
      <c r="J118" s="18"/>
      <c r="K118" s="18"/>
      <c r="BT118" s="18"/>
      <c r="BU118" s="18"/>
      <c r="BW118" s="18"/>
      <c r="BX118" s="18"/>
      <c r="BY118" s="18"/>
      <c r="BZ118" s="18"/>
      <c r="CA118" s="18"/>
      <c r="CB118" s="18"/>
      <c r="CC118" s="18"/>
      <c r="CD118" s="18"/>
      <c r="CE118" s="18"/>
      <c r="CF118" s="18"/>
      <c r="CG118" s="18"/>
      <c r="CH118" s="18"/>
      <c r="CI118" s="18"/>
      <c r="CJ118" s="18"/>
      <c r="CK118" s="8"/>
    </row>
    <row r="119" spans="1:89" ht="15.75" customHeight="1" x14ac:dyDescent="0.25">
      <c r="A119" s="18"/>
      <c r="B119" s="18"/>
      <c r="C119" s="18"/>
      <c r="D119" s="193"/>
      <c r="E119" s="18"/>
      <c r="F119" s="18"/>
      <c r="G119" s="18"/>
      <c r="H119" s="18"/>
      <c r="I119" s="18"/>
      <c r="J119" s="18"/>
      <c r="K119" s="18"/>
      <c r="BT119" s="18"/>
      <c r="BU119" s="18"/>
      <c r="BW119" s="18"/>
      <c r="BX119" s="18"/>
      <c r="BY119" s="18"/>
      <c r="BZ119" s="18"/>
      <c r="CA119" s="18"/>
      <c r="CB119" s="18"/>
      <c r="CC119" s="18"/>
      <c r="CD119" s="18"/>
      <c r="CE119" s="18"/>
      <c r="CF119" s="18"/>
      <c r="CG119" s="18"/>
      <c r="CH119" s="18"/>
      <c r="CI119" s="18"/>
      <c r="CJ119" s="18"/>
      <c r="CK119" s="8"/>
    </row>
    <row r="120" spans="1:89" ht="15.75" customHeight="1" x14ac:dyDescent="0.25">
      <c r="A120" s="18"/>
      <c r="B120" s="18"/>
      <c r="C120" s="18"/>
      <c r="D120" s="193"/>
      <c r="E120" s="18"/>
      <c r="F120" s="18"/>
      <c r="G120" s="18"/>
      <c r="H120" s="18"/>
      <c r="I120" s="18"/>
      <c r="J120" s="18"/>
      <c r="K120" s="18"/>
      <c r="BT120" s="18"/>
      <c r="BU120" s="18"/>
      <c r="BW120" s="18"/>
      <c r="BX120" s="18"/>
      <c r="BY120" s="18"/>
      <c r="BZ120" s="18"/>
      <c r="CA120" s="18"/>
      <c r="CB120" s="18"/>
      <c r="CC120" s="18"/>
      <c r="CD120" s="18"/>
      <c r="CE120" s="18"/>
      <c r="CF120" s="18"/>
      <c r="CG120" s="18"/>
      <c r="CH120" s="18"/>
      <c r="CI120" s="18"/>
      <c r="CJ120" s="18"/>
      <c r="CK120" s="8"/>
    </row>
    <row r="121" spans="1:89" ht="15.75" customHeight="1" x14ac:dyDescent="0.25">
      <c r="A121" s="18"/>
      <c r="B121" s="18"/>
      <c r="C121" s="18"/>
      <c r="D121" s="193"/>
      <c r="E121" s="18"/>
      <c r="F121" s="18"/>
      <c r="G121" s="18"/>
      <c r="H121" s="18"/>
      <c r="I121" s="18"/>
      <c r="J121" s="18"/>
      <c r="K121" s="18"/>
      <c r="BT121" s="18"/>
      <c r="BU121" s="18"/>
      <c r="BW121" s="18"/>
      <c r="BX121" s="18"/>
      <c r="BY121" s="18"/>
      <c r="BZ121" s="18"/>
      <c r="CA121" s="18"/>
      <c r="CB121" s="18"/>
      <c r="CC121" s="18"/>
      <c r="CD121" s="18"/>
      <c r="CE121" s="18"/>
      <c r="CF121" s="18"/>
      <c r="CG121" s="18"/>
      <c r="CH121" s="18"/>
      <c r="CI121" s="18"/>
      <c r="CJ121" s="18"/>
      <c r="CK121" s="8"/>
    </row>
    <row r="122" spans="1:89" ht="15.75" customHeight="1" x14ac:dyDescent="0.25">
      <c r="A122" s="18"/>
      <c r="B122" s="18"/>
      <c r="C122" s="18"/>
      <c r="D122" s="193"/>
      <c r="E122" s="18"/>
      <c r="F122" s="18"/>
      <c r="G122" s="18"/>
      <c r="H122" s="18"/>
      <c r="I122" s="18"/>
      <c r="J122" s="18"/>
      <c r="K122" s="18"/>
      <c r="BT122" s="18"/>
      <c r="BU122" s="18"/>
      <c r="BW122" s="18"/>
      <c r="BX122" s="18"/>
      <c r="BY122" s="18"/>
      <c r="BZ122" s="18"/>
      <c r="CA122" s="18"/>
      <c r="CB122" s="18"/>
      <c r="CC122" s="18"/>
      <c r="CD122" s="18"/>
      <c r="CE122" s="18"/>
      <c r="CF122" s="18"/>
      <c r="CG122" s="18"/>
      <c r="CH122" s="18"/>
      <c r="CI122" s="18"/>
      <c r="CJ122" s="18"/>
      <c r="CK122" s="8"/>
    </row>
    <row r="123" spans="1:89" ht="15.75" customHeight="1" x14ac:dyDescent="0.25">
      <c r="A123" s="18"/>
      <c r="B123" s="18"/>
      <c r="C123" s="18"/>
      <c r="D123" s="193"/>
      <c r="E123" s="18"/>
      <c r="F123" s="18"/>
      <c r="G123" s="18"/>
      <c r="H123" s="18"/>
      <c r="I123" s="18"/>
      <c r="J123" s="18"/>
      <c r="K123" s="18"/>
      <c r="BT123" s="18"/>
      <c r="BU123" s="18"/>
      <c r="BW123" s="18"/>
      <c r="BX123" s="18"/>
      <c r="BY123" s="18"/>
      <c r="BZ123" s="18"/>
      <c r="CA123" s="18"/>
      <c r="CB123" s="18"/>
      <c r="CC123" s="18"/>
      <c r="CD123" s="18"/>
      <c r="CE123" s="18"/>
      <c r="CF123" s="18"/>
      <c r="CG123" s="18"/>
      <c r="CH123" s="18"/>
      <c r="CI123" s="18"/>
      <c r="CJ123" s="18"/>
      <c r="CK123" s="8"/>
    </row>
    <row r="124" spans="1:89" ht="15.75" customHeight="1" x14ac:dyDescent="0.25">
      <c r="A124" s="18"/>
      <c r="B124" s="18"/>
      <c r="C124" s="18"/>
      <c r="D124" s="193"/>
      <c r="E124" s="18"/>
      <c r="F124" s="18"/>
      <c r="G124" s="18"/>
      <c r="H124" s="18"/>
      <c r="I124" s="18"/>
      <c r="J124" s="18"/>
      <c r="K124" s="18"/>
      <c r="BT124" s="18"/>
      <c r="BU124" s="18"/>
      <c r="BW124" s="18"/>
      <c r="BX124" s="18"/>
      <c r="BY124" s="18"/>
      <c r="BZ124" s="18"/>
      <c r="CA124" s="18"/>
      <c r="CB124" s="18"/>
      <c r="CC124" s="18"/>
      <c r="CD124" s="18"/>
      <c r="CE124" s="18"/>
      <c r="CF124" s="18"/>
      <c r="CG124" s="18"/>
      <c r="CH124" s="18"/>
      <c r="CI124" s="18"/>
      <c r="CJ124" s="18"/>
      <c r="CK124" s="8"/>
    </row>
    <row r="125" spans="1:89" ht="15.75" customHeight="1" x14ac:dyDescent="0.25">
      <c r="A125" s="18"/>
      <c r="B125" s="18"/>
      <c r="C125" s="18"/>
      <c r="D125" s="193"/>
      <c r="E125" s="18"/>
      <c r="F125" s="18"/>
      <c r="G125" s="18"/>
      <c r="H125" s="18"/>
      <c r="I125" s="18"/>
      <c r="J125" s="18"/>
      <c r="K125" s="18"/>
      <c r="BT125" s="18"/>
      <c r="BU125" s="18"/>
      <c r="BW125" s="18"/>
      <c r="BX125" s="18"/>
      <c r="BY125" s="18"/>
      <c r="BZ125" s="18"/>
      <c r="CA125" s="18"/>
      <c r="CB125" s="18"/>
      <c r="CC125" s="18"/>
      <c r="CD125" s="18"/>
      <c r="CE125" s="18"/>
      <c r="CF125" s="18"/>
      <c r="CG125" s="18"/>
      <c r="CH125" s="18"/>
      <c r="CI125" s="18"/>
      <c r="CJ125" s="18"/>
      <c r="CK125" s="8"/>
    </row>
    <row r="126" spans="1:89" ht="15.75" customHeight="1" x14ac:dyDescent="0.25">
      <c r="A126" s="18"/>
      <c r="B126" s="18"/>
      <c r="C126" s="18"/>
      <c r="D126" s="193"/>
      <c r="E126" s="18"/>
      <c r="F126" s="18"/>
      <c r="G126" s="18"/>
      <c r="H126" s="18"/>
      <c r="I126" s="18"/>
      <c r="J126" s="18"/>
      <c r="K126" s="18"/>
      <c r="BT126" s="18"/>
      <c r="BU126" s="18"/>
      <c r="BW126" s="18"/>
      <c r="BX126" s="18"/>
      <c r="BY126" s="18"/>
      <c r="BZ126" s="18"/>
      <c r="CA126" s="18"/>
      <c r="CB126" s="18"/>
      <c r="CC126" s="18"/>
      <c r="CD126" s="18"/>
      <c r="CE126" s="18"/>
      <c r="CF126" s="18"/>
      <c r="CG126" s="18"/>
      <c r="CH126" s="18"/>
      <c r="CI126" s="18"/>
      <c r="CJ126" s="18"/>
      <c r="CK126" s="8"/>
    </row>
    <row r="127" spans="1:89" ht="15.75" customHeight="1" x14ac:dyDescent="0.25">
      <c r="A127" s="18"/>
      <c r="B127" s="18"/>
      <c r="C127" s="18"/>
      <c r="D127" s="193"/>
      <c r="E127" s="18"/>
      <c r="F127" s="18"/>
      <c r="G127" s="18"/>
      <c r="H127" s="18"/>
      <c r="I127" s="18"/>
      <c r="J127" s="18"/>
      <c r="K127" s="18"/>
      <c r="BT127" s="18"/>
      <c r="BU127" s="18"/>
      <c r="BW127" s="18"/>
      <c r="BX127" s="18"/>
      <c r="BY127" s="18"/>
      <c r="BZ127" s="18"/>
      <c r="CA127" s="18"/>
      <c r="CB127" s="18"/>
      <c r="CC127" s="18"/>
      <c r="CD127" s="18"/>
      <c r="CE127" s="18"/>
      <c r="CF127" s="18"/>
      <c r="CG127" s="18"/>
      <c r="CH127" s="18"/>
      <c r="CI127" s="18"/>
      <c r="CJ127" s="18"/>
      <c r="CK127" s="8"/>
    </row>
    <row r="128" spans="1:89" ht="15.75" customHeight="1" x14ac:dyDescent="0.25">
      <c r="A128" s="18"/>
      <c r="B128" s="18"/>
      <c r="C128" s="18"/>
      <c r="D128" s="193"/>
      <c r="E128" s="18"/>
      <c r="F128" s="18"/>
      <c r="G128" s="18"/>
      <c r="H128" s="18"/>
      <c r="I128" s="18"/>
      <c r="J128" s="18"/>
      <c r="K128" s="18"/>
      <c r="BT128" s="18"/>
      <c r="BU128" s="18"/>
      <c r="BW128" s="18"/>
      <c r="BX128" s="18"/>
      <c r="BY128" s="18"/>
      <c r="BZ128" s="18"/>
      <c r="CA128" s="18"/>
      <c r="CB128" s="18"/>
      <c r="CC128" s="18"/>
      <c r="CD128" s="18"/>
      <c r="CE128" s="18"/>
      <c r="CF128" s="18"/>
      <c r="CG128" s="18"/>
      <c r="CH128" s="18"/>
      <c r="CI128" s="18"/>
      <c r="CJ128" s="18"/>
      <c r="CK128" s="8"/>
    </row>
    <row r="129" spans="1:89" ht="15.75" customHeight="1" x14ac:dyDescent="0.25">
      <c r="A129" s="18"/>
      <c r="B129" s="18"/>
      <c r="C129" s="18"/>
      <c r="D129" s="193"/>
      <c r="E129" s="18"/>
      <c r="F129" s="18"/>
      <c r="G129" s="18"/>
      <c r="H129" s="18"/>
      <c r="I129" s="18"/>
      <c r="J129" s="18"/>
      <c r="K129" s="18"/>
      <c r="BT129" s="18"/>
      <c r="BU129" s="18"/>
      <c r="BW129" s="18"/>
      <c r="BX129" s="18"/>
      <c r="BY129" s="18"/>
      <c r="BZ129" s="18"/>
      <c r="CA129" s="18"/>
      <c r="CB129" s="18"/>
      <c r="CC129" s="18"/>
      <c r="CD129" s="18"/>
      <c r="CE129" s="18"/>
      <c r="CF129" s="18"/>
      <c r="CG129" s="18"/>
      <c r="CH129" s="18"/>
      <c r="CI129" s="18"/>
      <c r="CJ129" s="18"/>
      <c r="CK129" s="8"/>
    </row>
    <row r="130" spans="1:89" ht="15.75" customHeight="1" x14ac:dyDescent="0.25">
      <c r="A130" s="18"/>
      <c r="B130" s="18"/>
      <c r="C130" s="18"/>
      <c r="D130" s="193"/>
      <c r="E130" s="18"/>
      <c r="F130" s="18"/>
      <c r="G130" s="18"/>
      <c r="H130" s="18"/>
      <c r="I130" s="18"/>
      <c r="J130" s="18"/>
      <c r="K130" s="18"/>
      <c r="BT130" s="18"/>
      <c r="BU130" s="18"/>
      <c r="BW130" s="18"/>
      <c r="BX130" s="18"/>
      <c r="BY130" s="18"/>
      <c r="BZ130" s="18"/>
      <c r="CA130" s="18"/>
      <c r="CB130" s="18"/>
      <c r="CC130" s="18"/>
      <c r="CD130" s="18"/>
      <c r="CE130" s="18"/>
      <c r="CF130" s="18"/>
      <c r="CG130" s="18"/>
      <c r="CH130" s="18"/>
      <c r="CI130" s="18"/>
      <c r="CJ130" s="18"/>
      <c r="CK130" s="8"/>
    </row>
    <row r="131" spans="1:89" ht="15.75" customHeight="1" x14ac:dyDescent="0.25">
      <c r="A131" s="18"/>
      <c r="B131" s="18"/>
      <c r="C131" s="18"/>
      <c r="D131" s="193"/>
      <c r="E131" s="18"/>
      <c r="F131" s="18"/>
      <c r="G131" s="18"/>
      <c r="H131" s="18"/>
      <c r="I131" s="18"/>
      <c r="J131" s="18"/>
      <c r="K131" s="18"/>
      <c r="BT131" s="18"/>
      <c r="BU131" s="18"/>
      <c r="BW131" s="18"/>
      <c r="BX131" s="18"/>
      <c r="BY131" s="18"/>
      <c r="BZ131" s="18"/>
      <c r="CA131" s="18"/>
      <c r="CB131" s="18"/>
      <c r="CC131" s="18"/>
      <c r="CD131" s="18"/>
      <c r="CE131" s="18"/>
      <c r="CF131" s="18"/>
      <c r="CG131" s="18"/>
      <c r="CH131" s="18"/>
      <c r="CI131" s="18"/>
      <c r="CJ131" s="18"/>
      <c r="CK131" s="8"/>
    </row>
    <row r="132" spans="1:89" ht="15.75" customHeight="1" x14ac:dyDescent="0.25">
      <c r="A132" s="18"/>
      <c r="B132" s="18"/>
      <c r="C132" s="18"/>
      <c r="D132" s="193"/>
      <c r="E132" s="18"/>
      <c r="F132" s="18"/>
      <c r="G132" s="18"/>
      <c r="H132" s="18"/>
      <c r="I132" s="18"/>
      <c r="J132" s="18"/>
      <c r="K132" s="18"/>
      <c r="BT132" s="18"/>
      <c r="BU132" s="18"/>
      <c r="BW132" s="18"/>
      <c r="BX132" s="18"/>
      <c r="BY132" s="18"/>
      <c r="BZ132" s="18"/>
      <c r="CA132" s="18"/>
      <c r="CB132" s="18"/>
      <c r="CC132" s="18"/>
      <c r="CD132" s="18"/>
      <c r="CE132" s="18"/>
      <c r="CF132" s="18"/>
      <c r="CG132" s="18"/>
      <c r="CH132" s="18"/>
      <c r="CI132" s="18"/>
      <c r="CJ132" s="18"/>
      <c r="CK132" s="8"/>
    </row>
    <row r="133" spans="1:89" ht="15.75" customHeight="1" x14ac:dyDescent="0.25">
      <c r="A133" s="18"/>
      <c r="B133" s="18"/>
      <c r="C133" s="18"/>
      <c r="D133" s="193"/>
      <c r="E133" s="18"/>
      <c r="F133" s="18"/>
      <c r="G133" s="18"/>
      <c r="H133" s="18"/>
      <c r="I133" s="18"/>
      <c r="J133" s="18"/>
      <c r="K133" s="18"/>
      <c r="BT133" s="18"/>
      <c r="BU133" s="18"/>
      <c r="BW133" s="18"/>
      <c r="BX133" s="18"/>
      <c r="BY133" s="18"/>
      <c r="BZ133" s="18"/>
      <c r="CA133" s="18"/>
      <c r="CB133" s="18"/>
      <c r="CC133" s="18"/>
      <c r="CD133" s="18"/>
      <c r="CE133" s="18"/>
      <c r="CF133" s="18"/>
      <c r="CG133" s="18"/>
      <c r="CH133" s="18"/>
      <c r="CI133" s="18"/>
      <c r="CJ133" s="18"/>
      <c r="CK133" s="8"/>
    </row>
    <row r="134" spans="1:89" ht="15.75" customHeight="1" x14ac:dyDescent="0.25">
      <c r="A134" s="18"/>
      <c r="B134" s="18"/>
      <c r="C134" s="18"/>
      <c r="D134" s="193"/>
      <c r="E134" s="18"/>
      <c r="F134" s="18"/>
      <c r="G134" s="18"/>
      <c r="H134" s="18"/>
      <c r="I134" s="18"/>
      <c r="J134" s="18"/>
      <c r="K134" s="18"/>
      <c r="BT134" s="18"/>
      <c r="BU134" s="18"/>
      <c r="BW134" s="18"/>
      <c r="BX134" s="18"/>
      <c r="BY134" s="18"/>
      <c r="BZ134" s="18"/>
      <c r="CA134" s="18"/>
      <c r="CB134" s="18"/>
      <c r="CC134" s="18"/>
      <c r="CD134" s="18"/>
      <c r="CE134" s="18"/>
      <c r="CF134" s="18"/>
      <c r="CG134" s="18"/>
      <c r="CH134" s="18"/>
      <c r="CI134" s="18"/>
      <c r="CJ134" s="18"/>
      <c r="CK134" s="8"/>
    </row>
    <row r="135" spans="1:89" ht="15.75" customHeight="1" x14ac:dyDescent="0.25">
      <c r="A135" s="18"/>
      <c r="B135" s="18"/>
      <c r="C135" s="18"/>
      <c r="D135" s="193"/>
      <c r="E135" s="18"/>
      <c r="F135" s="18"/>
      <c r="G135" s="18"/>
      <c r="H135" s="18"/>
      <c r="I135" s="18"/>
      <c r="J135" s="18"/>
      <c r="K135" s="18"/>
      <c r="BT135" s="18"/>
      <c r="BU135" s="18"/>
      <c r="BW135" s="18"/>
      <c r="BX135" s="18"/>
      <c r="BY135" s="18"/>
      <c r="BZ135" s="18"/>
      <c r="CA135" s="18"/>
      <c r="CB135" s="18"/>
      <c r="CC135" s="18"/>
      <c r="CD135" s="18"/>
      <c r="CE135" s="18"/>
      <c r="CF135" s="18"/>
      <c r="CG135" s="18"/>
      <c r="CH135" s="18"/>
      <c r="CI135" s="18"/>
      <c r="CJ135" s="18"/>
      <c r="CK135" s="8"/>
    </row>
    <row r="136" spans="1:89" ht="15.75" customHeight="1" x14ac:dyDescent="0.25">
      <c r="A136" s="18"/>
      <c r="B136" s="18"/>
      <c r="C136" s="18"/>
      <c r="D136" s="193"/>
      <c r="E136" s="18"/>
      <c r="F136" s="18"/>
      <c r="G136" s="18"/>
      <c r="H136" s="18"/>
      <c r="I136" s="18"/>
      <c r="J136" s="18"/>
      <c r="K136" s="18"/>
      <c r="BT136" s="18"/>
      <c r="BU136" s="18"/>
      <c r="BW136" s="18"/>
      <c r="BX136" s="18"/>
      <c r="BY136" s="18"/>
      <c r="BZ136" s="18"/>
      <c r="CA136" s="18"/>
      <c r="CB136" s="18"/>
      <c r="CC136" s="18"/>
      <c r="CD136" s="18"/>
      <c r="CE136" s="18"/>
      <c r="CF136" s="18"/>
      <c r="CG136" s="18"/>
      <c r="CH136" s="18"/>
      <c r="CI136" s="18"/>
      <c r="CJ136" s="18"/>
      <c r="CK136" s="8"/>
    </row>
    <row r="137" spans="1:89" ht="15.75" customHeight="1" x14ac:dyDescent="0.25">
      <c r="A137" s="18"/>
      <c r="B137" s="18"/>
      <c r="C137" s="18"/>
      <c r="D137" s="193"/>
      <c r="E137" s="18"/>
      <c r="F137" s="18"/>
      <c r="G137" s="18"/>
      <c r="H137" s="18"/>
      <c r="I137" s="18"/>
      <c r="J137" s="18"/>
      <c r="K137" s="18"/>
      <c r="BT137" s="18"/>
      <c r="BU137" s="18"/>
      <c r="BW137" s="18"/>
      <c r="BX137" s="18"/>
      <c r="BY137" s="18"/>
      <c r="BZ137" s="18"/>
      <c r="CA137" s="18"/>
      <c r="CB137" s="18"/>
      <c r="CC137" s="18"/>
      <c r="CD137" s="18"/>
      <c r="CE137" s="18"/>
      <c r="CF137" s="18"/>
      <c r="CG137" s="18"/>
      <c r="CH137" s="18"/>
      <c r="CI137" s="18"/>
      <c r="CJ137" s="18"/>
      <c r="CK137" s="8"/>
    </row>
    <row r="138" spans="1:89" ht="15.75" customHeight="1" x14ac:dyDescent="0.25">
      <c r="A138" s="18"/>
      <c r="B138" s="18"/>
      <c r="C138" s="18"/>
      <c r="D138" s="193"/>
      <c r="E138" s="18"/>
      <c r="F138" s="18"/>
      <c r="G138" s="18"/>
      <c r="H138" s="18"/>
      <c r="I138" s="18"/>
      <c r="J138" s="18"/>
      <c r="K138" s="18"/>
      <c r="BT138" s="18"/>
      <c r="BU138" s="18"/>
      <c r="BW138" s="18"/>
      <c r="BX138" s="18"/>
      <c r="BY138" s="18"/>
      <c r="BZ138" s="18"/>
      <c r="CA138" s="18"/>
      <c r="CB138" s="18"/>
      <c r="CC138" s="18"/>
      <c r="CD138" s="18"/>
      <c r="CE138" s="18"/>
      <c r="CF138" s="18"/>
      <c r="CG138" s="18"/>
      <c r="CH138" s="18"/>
      <c r="CI138" s="18"/>
      <c r="CJ138" s="18"/>
      <c r="CK138" s="8"/>
    </row>
    <row r="139" spans="1:89" ht="15.75" customHeight="1" x14ac:dyDescent="0.25">
      <c r="A139" s="18"/>
      <c r="B139" s="18"/>
      <c r="C139" s="18"/>
      <c r="D139" s="193"/>
      <c r="E139" s="18"/>
      <c r="F139" s="18"/>
      <c r="G139" s="18"/>
      <c r="H139" s="18"/>
      <c r="I139" s="18"/>
      <c r="J139" s="18"/>
      <c r="K139" s="18"/>
      <c r="BT139" s="18"/>
      <c r="BU139" s="18"/>
      <c r="BW139" s="18"/>
      <c r="BX139" s="18"/>
      <c r="BY139" s="18"/>
      <c r="BZ139" s="18"/>
      <c r="CA139" s="18"/>
      <c r="CB139" s="18"/>
      <c r="CC139" s="18"/>
      <c r="CD139" s="18"/>
      <c r="CE139" s="18"/>
      <c r="CF139" s="18"/>
      <c r="CG139" s="18"/>
      <c r="CH139" s="18"/>
      <c r="CI139" s="18"/>
      <c r="CJ139" s="18"/>
      <c r="CK139" s="8"/>
    </row>
    <row r="140" spans="1:89" ht="15.75" customHeight="1" x14ac:dyDescent="0.25">
      <c r="A140" s="18"/>
      <c r="B140" s="18"/>
      <c r="C140" s="18"/>
      <c r="D140" s="193"/>
      <c r="E140" s="18"/>
      <c r="F140" s="18"/>
      <c r="G140" s="18"/>
      <c r="H140" s="18"/>
      <c r="I140" s="18"/>
      <c r="J140" s="18"/>
      <c r="K140" s="18"/>
      <c r="BT140" s="18"/>
      <c r="BU140" s="18"/>
      <c r="BW140" s="18"/>
      <c r="BX140" s="18"/>
      <c r="BY140" s="18"/>
      <c r="BZ140" s="18"/>
      <c r="CA140" s="18"/>
      <c r="CB140" s="18"/>
      <c r="CC140" s="18"/>
      <c r="CD140" s="18"/>
      <c r="CE140" s="18"/>
      <c r="CF140" s="18"/>
      <c r="CG140" s="18"/>
      <c r="CH140" s="18"/>
      <c r="CI140" s="18"/>
      <c r="CJ140" s="18"/>
      <c r="CK140" s="8"/>
    </row>
    <row r="141" spans="1:89" ht="15.75" customHeight="1" x14ac:dyDescent="0.25">
      <c r="A141" s="18"/>
      <c r="B141" s="18"/>
      <c r="C141" s="18"/>
      <c r="D141" s="193"/>
      <c r="E141" s="18"/>
      <c r="F141" s="18"/>
      <c r="G141" s="18"/>
      <c r="H141" s="18"/>
      <c r="I141" s="18"/>
      <c r="J141" s="18"/>
      <c r="K141" s="18"/>
      <c r="BT141" s="18"/>
      <c r="BU141" s="18"/>
      <c r="BW141" s="18"/>
      <c r="BX141" s="18"/>
      <c r="BY141" s="18"/>
      <c r="BZ141" s="18"/>
      <c r="CA141" s="18"/>
      <c r="CB141" s="18"/>
      <c r="CC141" s="18"/>
      <c r="CD141" s="18"/>
      <c r="CE141" s="18"/>
      <c r="CF141" s="18"/>
      <c r="CG141" s="18"/>
      <c r="CH141" s="18"/>
      <c r="CI141" s="18"/>
      <c r="CJ141" s="18"/>
      <c r="CK141" s="8"/>
    </row>
    <row r="142" spans="1:89" ht="15.75" customHeight="1" x14ac:dyDescent="0.25">
      <c r="A142" s="18"/>
      <c r="B142" s="18"/>
      <c r="C142" s="18"/>
      <c r="D142" s="193"/>
      <c r="E142" s="18"/>
      <c r="F142" s="18"/>
      <c r="G142" s="18"/>
      <c r="H142" s="18"/>
      <c r="I142" s="18"/>
      <c r="J142" s="18"/>
      <c r="K142" s="18"/>
      <c r="BT142" s="18"/>
      <c r="BU142" s="18"/>
      <c r="BW142" s="18"/>
      <c r="BX142" s="18"/>
      <c r="BY142" s="18"/>
      <c r="BZ142" s="18"/>
      <c r="CA142" s="18"/>
      <c r="CB142" s="18"/>
      <c r="CC142" s="18"/>
      <c r="CD142" s="18"/>
      <c r="CE142" s="18"/>
      <c r="CF142" s="18"/>
      <c r="CG142" s="18"/>
      <c r="CH142" s="18"/>
      <c r="CI142" s="18"/>
      <c r="CJ142" s="18"/>
      <c r="CK142" s="8"/>
    </row>
    <row r="143" spans="1:89" ht="15.75" customHeight="1" x14ac:dyDescent="0.25">
      <c r="A143" s="18"/>
      <c r="B143" s="18"/>
      <c r="C143" s="18"/>
      <c r="D143" s="193"/>
      <c r="E143" s="18"/>
      <c r="F143" s="18"/>
      <c r="G143" s="18"/>
      <c r="H143" s="18"/>
      <c r="I143" s="18"/>
      <c r="J143" s="18"/>
      <c r="K143" s="18"/>
      <c r="BT143" s="18"/>
      <c r="BU143" s="18"/>
      <c r="BW143" s="18"/>
      <c r="BX143" s="18"/>
      <c r="BY143" s="18"/>
      <c r="BZ143" s="18"/>
      <c r="CA143" s="18"/>
      <c r="CB143" s="18"/>
      <c r="CC143" s="18"/>
      <c r="CD143" s="18"/>
      <c r="CE143" s="18"/>
      <c r="CF143" s="18"/>
      <c r="CG143" s="18"/>
      <c r="CH143" s="18"/>
      <c r="CI143" s="18"/>
      <c r="CJ143" s="18"/>
      <c r="CK143" s="8"/>
    </row>
    <row r="144" spans="1:89" ht="15.75" customHeight="1" x14ac:dyDescent="0.25">
      <c r="A144" s="18"/>
      <c r="B144" s="18"/>
      <c r="C144" s="18"/>
      <c r="D144" s="193"/>
      <c r="E144" s="18"/>
      <c r="F144" s="18"/>
      <c r="G144" s="18"/>
      <c r="H144" s="18"/>
      <c r="I144" s="18"/>
      <c r="J144" s="18"/>
      <c r="K144" s="18"/>
      <c r="BT144" s="18"/>
      <c r="BU144" s="18"/>
      <c r="BW144" s="18"/>
      <c r="BX144" s="18"/>
      <c r="BY144" s="18"/>
      <c r="BZ144" s="18"/>
      <c r="CA144" s="18"/>
      <c r="CB144" s="18"/>
      <c r="CC144" s="18"/>
      <c r="CD144" s="18"/>
      <c r="CE144" s="18"/>
      <c r="CF144" s="18"/>
      <c r="CG144" s="18"/>
      <c r="CH144" s="18"/>
      <c r="CI144" s="18"/>
      <c r="CJ144" s="18"/>
      <c r="CK144" s="8"/>
    </row>
    <row r="145" spans="1:89" ht="15.75" customHeight="1" x14ac:dyDescent="0.25">
      <c r="A145" s="18"/>
      <c r="B145" s="18"/>
      <c r="C145" s="18"/>
      <c r="D145" s="193"/>
      <c r="E145" s="18"/>
      <c r="F145" s="18"/>
      <c r="G145" s="18"/>
      <c r="H145" s="18"/>
      <c r="I145" s="18"/>
      <c r="J145" s="18"/>
      <c r="K145" s="18"/>
      <c r="BT145" s="18"/>
      <c r="BU145" s="18"/>
      <c r="BW145" s="18"/>
      <c r="BX145" s="18"/>
      <c r="BY145" s="18"/>
      <c r="BZ145" s="18"/>
      <c r="CA145" s="18"/>
      <c r="CB145" s="18"/>
      <c r="CC145" s="18"/>
      <c r="CD145" s="18"/>
      <c r="CE145" s="18"/>
      <c r="CF145" s="18"/>
      <c r="CG145" s="18"/>
      <c r="CH145" s="18"/>
      <c r="CI145" s="18"/>
      <c r="CJ145" s="18"/>
      <c r="CK145" s="8"/>
    </row>
    <row r="146" spans="1:89" ht="15.75" customHeight="1" x14ac:dyDescent="0.25">
      <c r="A146" s="18"/>
      <c r="B146" s="18"/>
      <c r="C146" s="18"/>
      <c r="D146" s="193"/>
      <c r="E146" s="18"/>
      <c r="F146" s="18"/>
      <c r="G146" s="18"/>
      <c r="H146" s="18"/>
      <c r="I146" s="18"/>
      <c r="J146" s="18"/>
      <c r="K146" s="18"/>
      <c r="BT146" s="18"/>
      <c r="BU146" s="18"/>
      <c r="BW146" s="18"/>
      <c r="BX146" s="18"/>
      <c r="BY146" s="18"/>
      <c r="BZ146" s="18"/>
      <c r="CA146" s="18"/>
      <c r="CB146" s="18"/>
      <c r="CC146" s="18"/>
      <c r="CD146" s="18"/>
      <c r="CE146" s="18"/>
      <c r="CF146" s="18"/>
      <c r="CG146" s="18"/>
      <c r="CH146" s="18"/>
      <c r="CI146" s="18"/>
      <c r="CJ146" s="18"/>
      <c r="CK146" s="8"/>
    </row>
    <row r="147" spans="1:89" ht="15.75" customHeight="1" x14ac:dyDescent="0.25">
      <c r="A147" s="18"/>
      <c r="B147" s="18"/>
      <c r="C147" s="18"/>
      <c r="D147" s="193"/>
      <c r="E147" s="18"/>
      <c r="F147" s="18"/>
      <c r="G147" s="18"/>
      <c r="H147" s="18"/>
      <c r="I147" s="18"/>
      <c r="J147" s="18"/>
      <c r="K147" s="18"/>
      <c r="BT147" s="18"/>
      <c r="BU147" s="18"/>
      <c r="BW147" s="18"/>
      <c r="BX147" s="18"/>
      <c r="BY147" s="18"/>
      <c r="BZ147" s="18"/>
      <c r="CA147" s="18"/>
      <c r="CB147" s="18"/>
      <c r="CC147" s="18"/>
      <c r="CD147" s="18"/>
      <c r="CE147" s="18"/>
      <c r="CF147" s="18"/>
      <c r="CG147" s="18"/>
      <c r="CH147" s="18"/>
      <c r="CI147" s="18"/>
      <c r="CJ147" s="18"/>
      <c r="CK147" s="8"/>
    </row>
    <row r="148" spans="1:89" ht="15.75" customHeight="1" x14ac:dyDescent="0.25">
      <c r="A148" s="18"/>
      <c r="B148" s="18"/>
      <c r="C148" s="18"/>
      <c r="D148" s="193"/>
      <c r="E148" s="18"/>
      <c r="F148" s="18"/>
      <c r="G148" s="18"/>
      <c r="H148" s="18"/>
      <c r="I148" s="18"/>
      <c r="J148" s="18"/>
      <c r="K148" s="18"/>
      <c r="BT148" s="18"/>
      <c r="BU148" s="18"/>
      <c r="BW148" s="18"/>
      <c r="BX148" s="18"/>
      <c r="BY148" s="18"/>
      <c r="BZ148" s="18"/>
      <c r="CA148" s="18"/>
      <c r="CB148" s="18"/>
      <c r="CC148" s="18"/>
      <c r="CD148" s="18"/>
      <c r="CE148" s="18"/>
      <c r="CF148" s="18"/>
      <c r="CG148" s="18"/>
      <c r="CH148" s="18"/>
      <c r="CI148" s="18"/>
      <c r="CJ148" s="18"/>
      <c r="CK148" s="8"/>
    </row>
    <row r="149" spans="1:89" ht="15.75" customHeight="1" x14ac:dyDescent="0.25">
      <c r="A149" s="18"/>
      <c r="B149" s="18"/>
      <c r="C149" s="18"/>
      <c r="D149" s="193"/>
      <c r="E149" s="18"/>
      <c r="F149" s="18"/>
      <c r="G149" s="18"/>
      <c r="H149" s="18"/>
      <c r="I149" s="18"/>
      <c r="J149" s="18"/>
      <c r="K149" s="18"/>
      <c r="BT149" s="18"/>
      <c r="BU149" s="18"/>
      <c r="BW149" s="18"/>
      <c r="BX149" s="18"/>
      <c r="BY149" s="18"/>
      <c r="BZ149" s="18"/>
      <c r="CA149" s="18"/>
      <c r="CB149" s="18"/>
      <c r="CC149" s="18"/>
      <c r="CD149" s="18"/>
      <c r="CE149" s="18"/>
      <c r="CF149" s="18"/>
      <c r="CG149" s="18"/>
      <c r="CH149" s="18"/>
      <c r="CI149" s="18"/>
      <c r="CJ149" s="18"/>
      <c r="CK149" s="8"/>
    </row>
    <row r="150" spans="1:89" ht="15.75" customHeight="1" x14ac:dyDescent="0.25">
      <c r="A150" s="18"/>
      <c r="B150" s="18"/>
      <c r="C150" s="18"/>
      <c r="D150" s="193"/>
      <c r="E150" s="18"/>
      <c r="F150" s="18"/>
      <c r="G150" s="18"/>
      <c r="H150" s="18"/>
      <c r="I150" s="18"/>
      <c r="J150" s="18"/>
      <c r="K150" s="18"/>
      <c r="BT150" s="18"/>
      <c r="BU150" s="18"/>
      <c r="BW150" s="18"/>
      <c r="BX150" s="18"/>
      <c r="BY150" s="18"/>
      <c r="BZ150" s="18"/>
      <c r="CA150" s="18"/>
      <c r="CB150" s="18"/>
      <c r="CC150" s="18"/>
      <c r="CD150" s="18"/>
      <c r="CE150" s="18"/>
      <c r="CF150" s="18"/>
      <c r="CG150" s="18"/>
      <c r="CH150" s="18"/>
      <c r="CI150" s="18"/>
      <c r="CJ150" s="18"/>
      <c r="CK150" s="8"/>
    </row>
    <row r="151" spans="1:89" ht="15.75" customHeight="1" x14ac:dyDescent="0.25">
      <c r="A151" s="18"/>
      <c r="B151" s="18"/>
      <c r="C151" s="18"/>
      <c r="D151" s="193"/>
      <c r="E151" s="18"/>
      <c r="F151" s="18"/>
      <c r="G151" s="18"/>
      <c r="H151" s="18"/>
      <c r="I151" s="18"/>
      <c r="J151" s="18"/>
      <c r="K151" s="18"/>
      <c r="BT151" s="18"/>
      <c r="BU151" s="18"/>
      <c r="BW151" s="18"/>
      <c r="BX151" s="18"/>
      <c r="BY151" s="18"/>
      <c r="BZ151" s="18"/>
      <c r="CA151" s="18"/>
      <c r="CB151" s="18"/>
      <c r="CC151" s="18"/>
      <c r="CD151" s="18"/>
      <c r="CE151" s="18"/>
      <c r="CF151" s="18"/>
      <c r="CG151" s="18"/>
      <c r="CH151" s="18"/>
      <c r="CI151" s="18"/>
      <c r="CJ151" s="18"/>
      <c r="CK151" s="8"/>
    </row>
    <row r="152" spans="1:89" ht="15.75" customHeight="1" x14ac:dyDescent="0.25">
      <c r="A152" s="18"/>
      <c r="B152" s="18"/>
      <c r="C152" s="18"/>
      <c r="D152" s="193"/>
      <c r="E152" s="18"/>
      <c r="F152" s="18"/>
      <c r="G152" s="18"/>
      <c r="H152" s="18"/>
      <c r="I152" s="18"/>
      <c r="J152" s="18"/>
      <c r="K152" s="18"/>
      <c r="BT152" s="18"/>
      <c r="BU152" s="18"/>
      <c r="BW152" s="18"/>
      <c r="BX152" s="18"/>
      <c r="BY152" s="18"/>
      <c r="BZ152" s="18"/>
      <c r="CA152" s="18"/>
      <c r="CB152" s="18"/>
      <c r="CC152" s="18"/>
      <c r="CD152" s="18"/>
      <c r="CE152" s="18"/>
      <c r="CF152" s="18"/>
      <c r="CG152" s="18"/>
      <c r="CH152" s="18"/>
      <c r="CI152" s="18"/>
      <c r="CJ152" s="18"/>
      <c r="CK152" s="8"/>
    </row>
    <row r="153" spans="1:89" ht="15.75" customHeight="1" x14ac:dyDescent="0.25">
      <c r="A153" s="18"/>
      <c r="B153" s="18"/>
      <c r="C153" s="18"/>
      <c r="D153" s="193"/>
      <c r="E153" s="18"/>
      <c r="F153" s="18"/>
      <c r="G153" s="18"/>
      <c r="H153" s="18"/>
      <c r="I153" s="18"/>
      <c r="J153" s="18"/>
      <c r="K153" s="18"/>
      <c r="BT153" s="18"/>
      <c r="BU153" s="18"/>
      <c r="BW153" s="18"/>
      <c r="BX153" s="18"/>
      <c r="BY153" s="18"/>
      <c r="BZ153" s="18"/>
      <c r="CA153" s="18"/>
      <c r="CB153" s="18"/>
      <c r="CC153" s="18"/>
      <c r="CD153" s="18"/>
      <c r="CE153" s="18"/>
      <c r="CF153" s="18"/>
      <c r="CG153" s="18"/>
      <c r="CH153" s="18"/>
      <c r="CI153" s="18"/>
      <c r="CJ153" s="18"/>
      <c r="CK153" s="8"/>
    </row>
    <row r="154" spans="1:89" ht="15.75" customHeight="1" x14ac:dyDescent="0.25">
      <c r="A154" s="18"/>
      <c r="B154" s="18"/>
      <c r="C154" s="18"/>
      <c r="D154" s="193"/>
      <c r="E154" s="18"/>
      <c r="F154" s="18"/>
      <c r="G154" s="18"/>
      <c r="H154" s="18"/>
      <c r="I154" s="18"/>
      <c r="J154" s="18"/>
      <c r="K154" s="18"/>
      <c r="BT154" s="18"/>
      <c r="BU154" s="18"/>
      <c r="BW154" s="18"/>
      <c r="BX154" s="18"/>
      <c r="BY154" s="18"/>
      <c r="BZ154" s="18"/>
      <c r="CA154" s="18"/>
      <c r="CB154" s="18"/>
      <c r="CC154" s="18"/>
      <c r="CD154" s="18"/>
      <c r="CE154" s="18"/>
      <c r="CF154" s="18"/>
      <c r="CG154" s="18"/>
      <c r="CH154" s="18"/>
      <c r="CI154" s="18"/>
      <c r="CJ154" s="18"/>
      <c r="CK154" s="8"/>
    </row>
    <row r="155" spans="1:89" ht="15.75" customHeight="1" x14ac:dyDescent="0.25">
      <c r="A155" s="18"/>
      <c r="B155" s="18"/>
      <c r="C155" s="18"/>
      <c r="D155" s="193"/>
      <c r="E155" s="18"/>
      <c r="F155" s="18"/>
      <c r="G155" s="18"/>
      <c r="H155" s="18"/>
      <c r="I155" s="18"/>
      <c r="J155" s="18"/>
      <c r="K155" s="18"/>
      <c r="BT155" s="18"/>
      <c r="BU155" s="18"/>
      <c r="BW155" s="18"/>
      <c r="BX155" s="18"/>
      <c r="BY155" s="18"/>
      <c r="BZ155" s="18"/>
      <c r="CA155" s="18"/>
      <c r="CB155" s="18"/>
      <c r="CC155" s="18"/>
      <c r="CD155" s="18"/>
      <c r="CE155" s="18"/>
      <c r="CF155" s="18"/>
      <c r="CG155" s="18"/>
      <c r="CH155" s="18"/>
      <c r="CI155" s="18"/>
      <c r="CJ155" s="18"/>
      <c r="CK155" s="8"/>
    </row>
    <row r="156" spans="1:89" ht="15.75" customHeight="1" x14ac:dyDescent="0.25">
      <c r="A156" s="18"/>
      <c r="B156" s="18"/>
      <c r="C156" s="18"/>
      <c r="D156" s="193"/>
      <c r="E156" s="18"/>
      <c r="F156" s="18"/>
      <c r="G156" s="18"/>
      <c r="H156" s="18"/>
      <c r="I156" s="18"/>
      <c r="J156" s="18"/>
      <c r="K156" s="18"/>
      <c r="BT156" s="18"/>
      <c r="BU156" s="18"/>
      <c r="BW156" s="18"/>
      <c r="BX156" s="18"/>
      <c r="BY156" s="18"/>
      <c r="BZ156" s="18"/>
      <c r="CA156" s="18"/>
      <c r="CB156" s="18"/>
      <c r="CC156" s="18"/>
      <c r="CD156" s="18"/>
      <c r="CE156" s="18"/>
      <c r="CF156" s="18"/>
      <c r="CG156" s="18"/>
      <c r="CH156" s="18"/>
      <c r="CI156" s="18"/>
      <c r="CJ156" s="18"/>
      <c r="CK156" s="8"/>
    </row>
    <row r="157" spans="1:89" ht="15.75" customHeight="1" x14ac:dyDescent="0.25">
      <c r="A157" s="18"/>
      <c r="B157" s="18"/>
      <c r="C157" s="18"/>
      <c r="D157" s="193"/>
      <c r="E157" s="18"/>
      <c r="F157" s="18"/>
      <c r="G157" s="18"/>
      <c r="H157" s="18"/>
      <c r="I157" s="18"/>
      <c r="J157" s="18"/>
      <c r="K157" s="18"/>
      <c r="BT157" s="18"/>
      <c r="BU157" s="18"/>
      <c r="BW157" s="18"/>
      <c r="BX157" s="18"/>
      <c r="BY157" s="18"/>
      <c r="BZ157" s="18"/>
      <c r="CA157" s="18"/>
      <c r="CB157" s="18"/>
      <c r="CC157" s="18"/>
      <c r="CD157" s="18"/>
      <c r="CE157" s="18"/>
      <c r="CF157" s="18"/>
      <c r="CG157" s="18"/>
      <c r="CH157" s="18"/>
      <c r="CI157" s="18"/>
      <c r="CJ157" s="18"/>
      <c r="CK157" s="8"/>
    </row>
    <row r="158" spans="1:89" ht="15.75" customHeight="1" x14ac:dyDescent="0.25">
      <c r="A158" s="18"/>
      <c r="B158" s="18"/>
      <c r="C158" s="18"/>
      <c r="D158" s="193"/>
      <c r="E158" s="18"/>
      <c r="F158" s="18"/>
      <c r="G158" s="18"/>
      <c r="H158" s="18"/>
      <c r="I158" s="18"/>
      <c r="J158" s="18"/>
      <c r="K158" s="18"/>
      <c r="BT158" s="18"/>
      <c r="BU158" s="18"/>
      <c r="BW158" s="18"/>
      <c r="BX158" s="18"/>
      <c r="BY158" s="18"/>
      <c r="BZ158" s="18"/>
      <c r="CA158" s="18"/>
      <c r="CB158" s="18"/>
      <c r="CC158" s="18"/>
      <c r="CD158" s="18"/>
      <c r="CE158" s="18"/>
      <c r="CF158" s="18"/>
      <c r="CG158" s="18"/>
      <c r="CH158" s="18"/>
      <c r="CI158" s="18"/>
      <c r="CJ158" s="18"/>
      <c r="CK158" s="8"/>
    </row>
    <row r="159" spans="1:89" ht="15.75" customHeight="1" x14ac:dyDescent="0.25">
      <c r="A159" s="18"/>
      <c r="B159" s="18"/>
      <c r="C159" s="18"/>
      <c r="D159" s="193"/>
      <c r="E159" s="18"/>
      <c r="F159" s="18"/>
      <c r="G159" s="18"/>
      <c r="H159" s="18"/>
      <c r="I159" s="18"/>
      <c r="J159" s="18"/>
      <c r="K159" s="18"/>
      <c r="BT159" s="18"/>
      <c r="BU159" s="18"/>
      <c r="BW159" s="18"/>
      <c r="BX159" s="18"/>
      <c r="BY159" s="18"/>
      <c r="BZ159" s="18"/>
      <c r="CA159" s="18"/>
      <c r="CB159" s="18"/>
      <c r="CC159" s="18"/>
      <c r="CD159" s="18"/>
      <c r="CE159" s="18"/>
      <c r="CF159" s="18"/>
      <c r="CG159" s="18"/>
      <c r="CH159" s="18"/>
      <c r="CI159" s="18"/>
      <c r="CJ159" s="18"/>
      <c r="CK159" s="8"/>
    </row>
    <row r="160" spans="1:89" ht="15.75" customHeight="1" x14ac:dyDescent="0.25">
      <c r="A160" s="18"/>
      <c r="B160" s="18"/>
      <c r="C160" s="18"/>
      <c r="D160" s="193"/>
      <c r="E160" s="18"/>
      <c r="F160" s="18"/>
      <c r="G160" s="18"/>
      <c r="H160" s="18"/>
      <c r="I160" s="18"/>
      <c r="J160" s="18"/>
      <c r="K160" s="18"/>
      <c r="BT160" s="18"/>
      <c r="BU160" s="18"/>
      <c r="BW160" s="18"/>
      <c r="BX160" s="18"/>
      <c r="BY160" s="18"/>
      <c r="BZ160" s="18"/>
      <c r="CA160" s="18"/>
      <c r="CB160" s="18"/>
      <c r="CC160" s="18"/>
      <c r="CD160" s="18"/>
      <c r="CE160" s="18"/>
      <c r="CF160" s="18"/>
      <c r="CG160" s="18"/>
      <c r="CH160" s="18"/>
      <c r="CI160" s="18"/>
      <c r="CJ160" s="18"/>
      <c r="CK160" s="8"/>
    </row>
    <row r="161" spans="1:89" ht="15.75" customHeight="1" x14ac:dyDescent="0.25">
      <c r="A161" s="18"/>
      <c r="B161" s="18"/>
      <c r="C161" s="18"/>
      <c r="D161" s="193"/>
      <c r="E161" s="18"/>
      <c r="F161" s="18"/>
      <c r="G161" s="18"/>
      <c r="H161" s="18"/>
      <c r="I161" s="18"/>
      <c r="J161" s="18"/>
      <c r="K161" s="18"/>
      <c r="BT161" s="18"/>
      <c r="BU161" s="18"/>
      <c r="BW161" s="18"/>
      <c r="BX161" s="18"/>
      <c r="BY161" s="18"/>
      <c r="BZ161" s="18"/>
      <c r="CA161" s="18"/>
      <c r="CB161" s="18"/>
      <c r="CC161" s="18"/>
      <c r="CD161" s="18"/>
      <c r="CE161" s="18"/>
      <c r="CF161" s="18"/>
      <c r="CG161" s="18"/>
      <c r="CH161" s="18"/>
      <c r="CI161" s="18"/>
      <c r="CJ161" s="18"/>
      <c r="CK161" s="8"/>
    </row>
    <row r="162" spans="1:89" ht="15.75" customHeight="1" x14ac:dyDescent="0.25">
      <c r="A162" s="18"/>
      <c r="B162" s="18"/>
      <c r="C162" s="18"/>
      <c r="D162" s="193"/>
      <c r="E162" s="18"/>
      <c r="F162" s="18"/>
      <c r="G162" s="18"/>
      <c r="H162" s="18"/>
      <c r="I162" s="18"/>
      <c r="J162" s="18"/>
      <c r="K162" s="18"/>
      <c r="BT162" s="18"/>
      <c r="BU162" s="18"/>
      <c r="BW162" s="18"/>
      <c r="BX162" s="18"/>
      <c r="BY162" s="18"/>
      <c r="BZ162" s="18"/>
      <c r="CA162" s="18"/>
      <c r="CB162" s="18"/>
      <c r="CC162" s="18"/>
      <c r="CD162" s="18"/>
      <c r="CE162" s="18"/>
      <c r="CF162" s="18"/>
      <c r="CG162" s="18"/>
      <c r="CH162" s="18"/>
      <c r="CI162" s="18"/>
      <c r="CJ162" s="18"/>
      <c r="CK162" s="8"/>
    </row>
    <row r="163" spans="1:89" ht="15.75" customHeight="1" x14ac:dyDescent="0.25">
      <c r="A163" s="18"/>
      <c r="B163" s="18"/>
      <c r="C163" s="18"/>
      <c r="D163" s="193"/>
      <c r="E163" s="18"/>
      <c r="F163" s="18"/>
      <c r="G163" s="18"/>
      <c r="H163" s="18"/>
      <c r="I163" s="18"/>
      <c r="J163" s="18"/>
      <c r="K163" s="18"/>
      <c r="BT163" s="18"/>
      <c r="BU163" s="18"/>
      <c r="BW163" s="18"/>
      <c r="BX163" s="18"/>
      <c r="BY163" s="18"/>
      <c r="BZ163" s="18"/>
      <c r="CA163" s="18"/>
      <c r="CB163" s="18"/>
      <c r="CC163" s="18"/>
      <c r="CD163" s="18"/>
      <c r="CE163" s="18"/>
      <c r="CF163" s="18"/>
      <c r="CG163" s="18"/>
      <c r="CH163" s="18"/>
      <c r="CI163" s="18"/>
      <c r="CJ163" s="18"/>
      <c r="CK163" s="8"/>
    </row>
    <row r="164" spans="1:89" ht="15.75" customHeight="1" x14ac:dyDescent="0.25">
      <c r="A164" s="18"/>
      <c r="B164" s="18"/>
      <c r="C164" s="18"/>
      <c r="D164" s="193"/>
      <c r="E164" s="18"/>
      <c r="F164" s="18"/>
      <c r="G164" s="18"/>
      <c r="H164" s="18"/>
      <c r="I164" s="18"/>
      <c r="J164" s="18"/>
      <c r="K164" s="18"/>
      <c r="BT164" s="18"/>
      <c r="BU164" s="18"/>
      <c r="BW164" s="18"/>
      <c r="BX164" s="18"/>
      <c r="BY164" s="18"/>
      <c r="BZ164" s="18"/>
      <c r="CA164" s="18"/>
      <c r="CB164" s="18"/>
      <c r="CC164" s="18"/>
      <c r="CD164" s="18"/>
      <c r="CE164" s="18"/>
      <c r="CF164" s="18"/>
      <c r="CG164" s="18"/>
      <c r="CH164" s="18"/>
      <c r="CI164" s="18"/>
      <c r="CJ164" s="18"/>
      <c r="CK164" s="8"/>
    </row>
    <row r="165" spans="1:89" ht="15.75" customHeight="1" x14ac:dyDescent="0.25">
      <c r="A165" s="18"/>
      <c r="B165" s="18"/>
      <c r="C165" s="18"/>
      <c r="D165" s="193"/>
      <c r="E165" s="18"/>
      <c r="F165" s="18"/>
      <c r="G165" s="18"/>
      <c r="H165" s="18"/>
      <c r="I165" s="18"/>
      <c r="J165" s="18"/>
      <c r="K165" s="18"/>
      <c r="BT165" s="18"/>
      <c r="BU165" s="18"/>
      <c r="BW165" s="18"/>
      <c r="BX165" s="18"/>
      <c r="BY165" s="18"/>
      <c r="BZ165" s="18"/>
      <c r="CA165" s="18"/>
      <c r="CB165" s="18"/>
      <c r="CC165" s="18"/>
      <c r="CD165" s="18"/>
      <c r="CE165" s="18"/>
      <c r="CF165" s="18"/>
      <c r="CG165" s="18"/>
      <c r="CH165" s="18"/>
      <c r="CI165" s="18"/>
      <c r="CJ165" s="18"/>
      <c r="CK165" s="8"/>
    </row>
    <row r="166" spans="1:89" ht="15.75" customHeight="1" x14ac:dyDescent="0.25">
      <c r="A166" s="18"/>
      <c r="B166" s="18"/>
      <c r="C166" s="18"/>
      <c r="D166" s="193"/>
      <c r="E166" s="18"/>
      <c r="F166" s="18"/>
      <c r="G166" s="18"/>
      <c r="H166" s="18"/>
      <c r="I166" s="18"/>
      <c r="J166" s="18"/>
      <c r="K166" s="18"/>
      <c r="BT166" s="18"/>
      <c r="BU166" s="18"/>
      <c r="BW166" s="18"/>
      <c r="BX166" s="18"/>
      <c r="BY166" s="18"/>
      <c r="BZ166" s="18"/>
      <c r="CA166" s="18"/>
      <c r="CB166" s="18"/>
      <c r="CC166" s="18"/>
      <c r="CD166" s="18"/>
      <c r="CE166" s="18"/>
      <c r="CF166" s="18"/>
      <c r="CG166" s="18"/>
      <c r="CH166" s="18"/>
      <c r="CI166" s="18"/>
      <c r="CJ166" s="18"/>
      <c r="CK166" s="8"/>
    </row>
    <row r="167" spans="1:89" ht="15.75" customHeight="1" x14ac:dyDescent="0.25">
      <c r="A167" s="18"/>
      <c r="B167" s="18"/>
      <c r="C167" s="18"/>
      <c r="D167" s="193"/>
      <c r="E167" s="18"/>
      <c r="F167" s="18"/>
      <c r="G167" s="18"/>
      <c r="H167" s="18"/>
      <c r="I167" s="18"/>
      <c r="J167" s="18"/>
      <c r="K167" s="18"/>
      <c r="BT167" s="18"/>
      <c r="BU167" s="18"/>
      <c r="BW167" s="18"/>
      <c r="BX167" s="18"/>
      <c r="BY167" s="18"/>
      <c r="BZ167" s="18"/>
      <c r="CA167" s="18"/>
      <c r="CB167" s="18"/>
      <c r="CC167" s="18"/>
      <c r="CD167" s="18"/>
      <c r="CE167" s="18"/>
      <c r="CF167" s="18"/>
      <c r="CG167" s="18"/>
      <c r="CH167" s="18"/>
      <c r="CI167" s="18"/>
      <c r="CJ167" s="18"/>
      <c r="CK167" s="8"/>
    </row>
    <row r="168" spans="1:89" ht="15.75" customHeight="1" x14ac:dyDescent="0.25">
      <c r="A168" s="18"/>
      <c r="B168" s="18"/>
      <c r="C168" s="18"/>
      <c r="D168" s="193"/>
      <c r="E168" s="18"/>
      <c r="F168" s="18"/>
      <c r="G168" s="18"/>
      <c r="H168" s="18"/>
      <c r="I168" s="18"/>
      <c r="J168" s="18"/>
      <c r="K168" s="18"/>
      <c r="BT168" s="18"/>
      <c r="BU168" s="18"/>
      <c r="BW168" s="18"/>
      <c r="BX168" s="18"/>
      <c r="BY168" s="18"/>
      <c r="BZ168" s="18"/>
      <c r="CA168" s="18"/>
      <c r="CB168" s="18"/>
      <c r="CC168" s="18"/>
      <c r="CD168" s="18"/>
      <c r="CE168" s="18"/>
      <c r="CF168" s="18"/>
      <c r="CG168" s="18"/>
      <c r="CH168" s="18"/>
      <c r="CI168" s="18"/>
      <c r="CJ168" s="18"/>
      <c r="CK168" s="8"/>
    </row>
    <row r="169" spans="1:89" ht="15.75" customHeight="1" x14ac:dyDescent="0.25">
      <c r="A169" s="18"/>
      <c r="B169" s="18"/>
      <c r="C169" s="18"/>
      <c r="D169" s="193"/>
      <c r="E169" s="18"/>
      <c r="F169" s="18"/>
      <c r="G169" s="18"/>
      <c r="H169" s="18"/>
      <c r="I169" s="18"/>
      <c r="J169" s="18"/>
      <c r="K169" s="18"/>
      <c r="BT169" s="18"/>
      <c r="BU169" s="18"/>
      <c r="BW169" s="18"/>
      <c r="BX169" s="18"/>
      <c r="BY169" s="18"/>
      <c r="BZ169" s="18"/>
      <c r="CA169" s="18"/>
      <c r="CB169" s="18"/>
      <c r="CC169" s="18"/>
      <c r="CD169" s="18"/>
      <c r="CE169" s="18"/>
      <c r="CF169" s="18"/>
      <c r="CG169" s="18"/>
      <c r="CH169" s="18"/>
      <c r="CI169" s="18"/>
      <c r="CJ169" s="18"/>
      <c r="CK169" s="8"/>
    </row>
    <row r="170" spans="1:89" ht="15.75" customHeight="1" x14ac:dyDescent="0.25">
      <c r="A170" s="18"/>
      <c r="B170" s="18"/>
      <c r="C170" s="18"/>
      <c r="D170" s="193"/>
      <c r="E170" s="18"/>
      <c r="F170" s="18"/>
      <c r="G170" s="18"/>
      <c r="H170" s="18"/>
      <c r="I170" s="18"/>
      <c r="J170" s="18"/>
      <c r="K170" s="18"/>
      <c r="BT170" s="18"/>
      <c r="BU170" s="18"/>
      <c r="BW170" s="18"/>
      <c r="BX170" s="18"/>
      <c r="BY170" s="18"/>
      <c r="BZ170" s="18"/>
      <c r="CA170" s="18"/>
      <c r="CB170" s="18"/>
      <c r="CC170" s="18"/>
      <c r="CD170" s="18"/>
      <c r="CE170" s="18"/>
      <c r="CF170" s="18"/>
      <c r="CG170" s="18"/>
      <c r="CH170" s="18"/>
      <c r="CI170" s="18"/>
      <c r="CJ170" s="18"/>
      <c r="CK170" s="8"/>
    </row>
    <row r="171" spans="1:89" ht="15.75" customHeight="1" x14ac:dyDescent="0.25">
      <c r="A171" s="18"/>
      <c r="B171" s="18"/>
      <c r="C171" s="18"/>
      <c r="D171" s="193"/>
      <c r="E171" s="18"/>
      <c r="F171" s="18"/>
      <c r="G171" s="18"/>
      <c r="H171" s="18"/>
      <c r="I171" s="18"/>
      <c r="J171" s="18"/>
      <c r="K171" s="18"/>
      <c r="BT171" s="18"/>
      <c r="BU171" s="18"/>
      <c r="BW171" s="18"/>
      <c r="BX171" s="18"/>
      <c r="BY171" s="18"/>
      <c r="BZ171" s="18"/>
      <c r="CA171" s="18"/>
      <c r="CB171" s="18"/>
      <c r="CC171" s="18"/>
      <c r="CD171" s="18"/>
      <c r="CE171" s="18"/>
      <c r="CF171" s="18"/>
      <c r="CG171" s="18"/>
      <c r="CH171" s="18"/>
      <c r="CI171" s="18"/>
      <c r="CJ171" s="18"/>
      <c r="CK171" s="8"/>
    </row>
    <row r="172" spans="1:89" ht="15.75" customHeight="1" x14ac:dyDescent="0.25">
      <c r="A172" s="18"/>
      <c r="B172" s="18"/>
      <c r="C172" s="18"/>
      <c r="D172" s="193"/>
      <c r="E172" s="18"/>
      <c r="F172" s="18"/>
      <c r="G172" s="18"/>
      <c r="H172" s="18"/>
      <c r="I172" s="18"/>
      <c r="J172" s="18"/>
      <c r="K172" s="18"/>
      <c r="BT172" s="18"/>
      <c r="BU172" s="18"/>
      <c r="BW172" s="18"/>
      <c r="BX172" s="18"/>
      <c r="BY172" s="18"/>
      <c r="BZ172" s="18"/>
      <c r="CA172" s="18"/>
      <c r="CB172" s="18"/>
      <c r="CC172" s="18"/>
      <c r="CD172" s="18"/>
      <c r="CE172" s="18"/>
      <c r="CF172" s="18"/>
      <c r="CG172" s="18"/>
      <c r="CH172" s="18"/>
      <c r="CI172" s="18"/>
      <c r="CJ172" s="18"/>
      <c r="CK172" s="8"/>
    </row>
    <row r="173" spans="1:89" ht="15.75" customHeight="1" x14ac:dyDescent="0.25">
      <c r="A173" s="18"/>
      <c r="B173" s="18"/>
      <c r="C173" s="18"/>
      <c r="D173" s="193"/>
      <c r="E173" s="18"/>
      <c r="F173" s="18"/>
      <c r="G173" s="18"/>
      <c r="H173" s="18"/>
      <c r="I173" s="18"/>
      <c r="J173" s="18"/>
      <c r="K173" s="18"/>
      <c r="BT173" s="18"/>
      <c r="BU173" s="18"/>
      <c r="BW173" s="18"/>
      <c r="BX173" s="18"/>
      <c r="BY173" s="18"/>
      <c r="BZ173" s="18"/>
      <c r="CA173" s="18"/>
      <c r="CB173" s="18"/>
      <c r="CC173" s="18"/>
      <c r="CD173" s="18"/>
      <c r="CE173" s="18"/>
      <c r="CF173" s="18"/>
      <c r="CG173" s="18"/>
      <c r="CH173" s="18"/>
      <c r="CI173" s="18"/>
      <c r="CJ173" s="18"/>
      <c r="CK173" s="8"/>
    </row>
    <row r="174" spans="1:89" ht="15.75" customHeight="1" x14ac:dyDescent="0.25">
      <c r="A174" s="18"/>
      <c r="B174" s="18"/>
      <c r="C174" s="18"/>
      <c r="D174" s="193"/>
      <c r="E174" s="18"/>
      <c r="F174" s="18"/>
      <c r="G174" s="18"/>
      <c r="H174" s="18"/>
      <c r="I174" s="18"/>
      <c r="J174" s="18"/>
      <c r="K174" s="18"/>
      <c r="BT174" s="18"/>
      <c r="BU174" s="18"/>
      <c r="BW174" s="18"/>
      <c r="BX174" s="18"/>
      <c r="BY174" s="18"/>
      <c r="BZ174" s="18"/>
      <c r="CA174" s="18"/>
      <c r="CB174" s="18"/>
      <c r="CC174" s="18"/>
      <c r="CD174" s="18"/>
      <c r="CE174" s="18"/>
      <c r="CF174" s="18"/>
      <c r="CG174" s="18"/>
      <c r="CH174" s="18"/>
      <c r="CI174" s="18"/>
      <c r="CJ174" s="18"/>
      <c r="CK174" s="8"/>
    </row>
    <row r="175" spans="1:89" ht="15.75" customHeight="1" x14ac:dyDescent="0.25">
      <c r="A175" s="18"/>
      <c r="B175" s="18"/>
      <c r="C175" s="18"/>
      <c r="D175" s="193"/>
      <c r="E175" s="18"/>
      <c r="F175" s="18"/>
      <c r="G175" s="18"/>
      <c r="H175" s="18"/>
      <c r="I175" s="18"/>
      <c r="J175" s="18"/>
      <c r="K175" s="18"/>
      <c r="BT175" s="18"/>
      <c r="BU175" s="18"/>
      <c r="BW175" s="18"/>
      <c r="BX175" s="18"/>
      <c r="BY175" s="18"/>
      <c r="BZ175" s="18"/>
      <c r="CA175" s="18"/>
      <c r="CB175" s="18"/>
      <c r="CC175" s="18"/>
      <c r="CD175" s="18"/>
      <c r="CE175" s="18"/>
      <c r="CF175" s="18"/>
      <c r="CG175" s="18"/>
      <c r="CH175" s="18"/>
      <c r="CI175" s="18"/>
      <c r="CJ175" s="18"/>
      <c r="CK175" s="8"/>
    </row>
    <row r="176" spans="1:89" ht="15.75" customHeight="1" x14ac:dyDescent="0.25">
      <c r="A176" s="18"/>
      <c r="B176" s="18"/>
      <c r="C176" s="18"/>
      <c r="D176" s="193"/>
      <c r="E176" s="18"/>
      <c r="F176" s="18"/>
      <c r="G176" s="18"/>
      <c r="H176" s="18"/>
      <c r="I176" s="18"/>
      <c r="J176" s="18"/>
      <c r="K176" s="18"/>
      <c r="BT176" s="18"/>
      <c r="BU176" s="18"/>
      <c r="BW176" s="18"/>
      <c r="BX176" s="18"/>
      <c r="BY176" s="18"/>
      <c r="BZ176" s="18"/>
      <c r="CA176" s="18"/>
      <c r="CB176" s="18"/>
      <c r="CC176" s="18"/>
      <c r="CD176" s="18"/>
      <c r="CE176" s="18"/>
      <c r="CF176" s="18"/>
      <c r="CG176" s="18"/>
      <c r="CH176" s="18"/>
      <c r="CI176" s="18"/>
      <c r="CJ176" s="18"/>
      <c r="CK176" s="8"/>
    </row>
    <row r="177" spans="1:89" ht="15.75" customHeight="1" x14ac:dyDescent="0.25">
      <c r="A177" s="18"/>
      <c r="B177" s="18"/>
      <c r="C177" s="18"/>
      <c r="D177" s="193"/>
      <c r="E177" s="18"/>
      <c r="F177" s="18"/>
      <c r="G177" s="18"/>
      <c r="H177" s="18"/>
      <c r="I177" s="18"/>
      <c r="J177" s="18"/>
      <c r="K177" s="18"/>
      <c r="BT177" s="18"/>
      <c r="BU177" s="18"/>
      <c r="BW177" s="18"/>
      <c r="BX177" s="18"/>
      <c r="BY177" s="18"/>
      <c r="BZ177" s="18"/>
      <c r="CA177" s="18"/>
      <c r="CB177" s="18"/>
      <c r="CC177" s="18"/>
      <c r="CD177" s="18"/>
      <c r="CE177" s="18"/>
      <c r="CF177" s="18"/>
      <c r="CG177" s="18"/>
      <c r="CH177" s="18"/>
      <c r="CI177" s="18"/>
      <c r="CJ177" s="18"/>
      <c r="CK177" s="8"/>
    </row>
    <row r="178" spans="1:89" ht="15.75" customHeight="1" x14ac:dyDescent="0.25">
      <c r="A178" s="18"/>
      <c r="B178" s="18"/>
      <c r="C178" s="18"/>
      <c r="D178" s="193"/>
      <c r="E178" s="18"/>
      <c r="F178" s="18"/>
      <c r="G178" s="18"/>
      <c r="H178" s="18"/>
      <c r="I178" s="18"/>
      <c r="J178" s="18"/>
      <c r="K178" s="18"/>
      <c r="BT178" s="18"/>
      <c r="BU178" s="18"/>
      <c r="BW178" s="18"/>
      <c r="BX178" s="18"/>
      <c r="BY178" s="18"/>
      <c r="BZ178" s="18"/>
      <c r="CA178" s="18"/>
      <c r="CB178" s="18"/>
      <c r="CC178" s="18"/>
      <c r="CD178" s="18"/>
      <c r="CE178" s="18"/>
      <c r="CF178" s="18"/>
      <c r="CG178" s="18"/>
      <c r="CH178" s="18"/>
      <c r="CI178" s="18"/>
      <c r="CJ178" s="18"/>
      <c r="CK178" s="8"/>
    </row>
    <row r="179" spans="1:89" ht="15.75" customHeight="1" x14ac:dyDescent="0.25">
      <c r="A179" s="18"/>
      <c r="B179" s="18"/>
      <c r="C179" s="18"/>
      <c r="D179" s="193"/>
      <c r="E179" s="18"/>
      <c r="F179" s="18"/>
      <c r="G179" s="18"/>
      <c r="H179" s="18"/>
      <c r="I179" s="18"/>
      <c r="J179" s="18"/>
      <c r="K179" s="18"/>
      <c r="BT179" s="18"/>
      <c r="BU179" s="18"/>
      <c r="BW179" s="18"/>
      <c r="BX179" s="18"/>
      <c r="BY179" s="18"/>
      <c r="BZ179" s="18"/>
      <c r="CA179" s="18"/>
      <c r="CB179" s="18"/>
      <c r="CC179" s="18"/>
      <c r="CD179" s="18"/>
      <c r="CE179" s="18"/>
      <c r="CF179" s="18"/>
      <c r="CG179" s="18"/>
      <c r="CH179" s="18"/>
      <c r="CI179" s="18"/>
      <c r="CJ179" s="18"/>
      <c r="CK179" s="8"/>
    </row>
    <row r="180" spans="1:89" ht="15.75" customHeight="1" x14ac:dyDescent="0.25">
      <c r="A180" s="18"/>
      <c r="B180" s="18"/>
      <c r="C180" s="18"/>
      <c r="D180" s="193"/>
      <c r="E180" s="18"/>
      <c r="F180" s="18"/>
      <c r="G180" s="18"/>
      <c r="H180" s="18"/>
      <c r="I180" s="18"/>
      <c r="J180" s="18"/>
      <c r="K180" s="18"/>
      <c r="BT180" s="18"/>
      <c r="BU180" s="18"/>
      <c r="BW180" s="18"/>
      <c r="BX180" s="18"/>
      <c r="BY180" s="18"/>
      <c r="BZ180" s="18"/>
      <c r="CA180" s="18"/>
      <c r="CB180" s="18"/>
      <c r="CC180" s="18"/>
      <c r="CD180" s="18"/>
      <c r="CE180" s="18"/>
      <c r="CF180" s="18"/>
      <c r="CG180" s="18"/>
      <c r="CH180" s="18"/>
      <c r="CI180" s="18"/>
      <c r="CJ180" s="18"/>
      <c r="CK180" s="8"/>
    </row>
    <row r="181" spans="1:89" ht="15.75" customHeight="1" x14ac:dyDescent="0.25">
      <c r="A181" s="18"/>
      <c r="B181" s="18"/>
      <c r="C181" s="18"/>
      <c r="D181" s="193"/>
      <c r="E181" s="18"/>
      <c r="F181" s="18"/>
      <c r="G181" s="18"/>
      <c r="H181" s="18"/>
      <c r="I181" s="18"/>
      <c r="J181" s="18"/>
      <c r="K181" s="18"/>
      <c r="BT181" s="18"/>
      <c r="BU181" s="18"/>
      <c r="BW181" s="18"/>
      <c r="BX181" s="18"/>
      <c r="BY181" s="18"/>
      <c r="BZ181" s="18"/>
      <c r="CA181" s="18"/>
      <c r="CB181" s="18"/>
      <c r="CC181" s="18"/>
      <c r="CD181" s="18"/>
      <c r="CE181" s="18"/>
      <c r="CF181" s="18"/>
      <c r="CG181" s="18"/>
      <c r="CH181" s="18"/>
      <c r="CI181" s="18"/>
      <c r="CJ181" s="18"/>
      <c r="CK181" s="8"/>
    </row>
    <row r="182" spans="1:89" ht="15.75" customHeight="1" x14ac:dyDescent="0.25">
      <c r="A182" s="18"/>
      <c r="B182" s="18"/>
      <c r="C182" s="18"/>
      <c r="D182" s="193"/>
      <c r="E182" s="18"/>
      <c r="F182" s="18"/>
      <c r="G182" s="18"/>
      <c r="H182" s="18"/>
      <c r="I182" s="18"/>
      <c r="J182" s="18"/>
      <c r="K182" s="18"/>
      <c r="BT182" s="18"/>
      <c r="BU182" s="18"/>
      <c r="BW182" s="18"/>
      <c r="BX182" s="18"/>
      <c r="BY182" s="18"/>
      <c r="BZ182" s="18"/>
      <c r="CA182" s="18"/>
      <c r="CB182" s="18"/>
      <c r="CC182" s="18"/>
      <c r="CD182" s="18"/>
      <c r="CE182" s="18"/>
      <c r="CF182" s="18"/>
      <c r="CG182" s="18"/>
      <c r="CH182" s="18"/>
      <c r="CI182" s="18"/>
      <c r="CJ182" s="18"/>
      <c r="CK182" s="8"/>
    </row>
    <row r="183" spans="1:89" ht="15.75" customHeight="1" x14ac:dyDescent="0.25">
      <c r="A183" s="18"/>
      <c r="B183" s="18"/>
      <c r="C183" s="18"/>
      <c r="D183" s="193"/>
      <c r="E183" s="18"/>
      <c r="F183" s="18"/>
      <c r="G183" s="18"/>
      <c r="H183" s="18"/>
      <c r="I183" s="18"/>
      <c r="J183" s="18"/>
      <c r="K183" s="18"/>
      <c r="BT183" s="18"/>
      <c r="BU183" s="18"/>
      <c r="BW183" s="18"/>
      <c r="BX183" s="18"/>
      <c r="BY183" s="18"/>
      <c r="BZ183" s="18"/>
      <c r="CA183" s="18"/>
      <c r="CB183" s="18"/>
      <c r="CC183" s="18"/>
      <c r="CD183" s="18"/>
      <c r="CE183" s="18"/>
      <c r="CF183" s="18"/>
      <c r="CG183" s="18"/>
      <c r="CH183" s="18"/>
      <c r="CI183" s="18"/>
      <c r="CJ183" s="18"/>
      <c r="CK183" s="8"/>
    </row>
    <row r="184" spans="1:89" ht="15.75" customHeight="1" x14ac:dyDescent="0.25">
      <c r="A184" s="18"/>
      <c r="B184" s="18"/>
      <c r="C184" s="18"/>
      <c r="D184" s="193"/>
      <c r="E184" s="18"/>
      <c r="F184" s="18"/>
      <c r="G184" s="18"/>
      <c r="H184" s="18"/>
      <c r="I184" s="18"/>
      <c r="J184" s="18"/>
      <c r="K184" s="18"/>
      <c r="BT184" s="18"/>
      <c r="BU184" s="18"/>
      <c r="BW184" s="18"/>
      <c r="BX184" s="18"/>
      <c r="BY184" s="18"/>
      <c r="BZ184" s="18"/>
      <c r="CA184" s="18"/>
      <c r="CB184" s="18"/>
      <c r="CC184" s="18"/>
      <c r="CD184" s="18"/>
      <c r="CE184" s="18"/>
      <c r="CF184" s="18"/>
      <c r="CG184" s="18"/>
      <c r="CH184" s="18"/>
      <c r="CI184" s="18"/>
      <c r="CJ184" s="18"/>
      <c r="CK184" s="8"/>
    </row>
    <row r="185" spans="1:89" ht="15.75" customHeight="1" x14ac:dyDescent="0.25">
      <c r="A185" s="18"/>
      <c r="B185" s="18"/>
      <c r="C185" s="18"/>
      <c r="D185" s="193"/>
      <c r="E185" s="18"/>
      <c r="F185" s="18"/>
      <c r="G185" s="18"/>
      <c r="H185" s="18"/>
      <c r="I185" s="18"/>
      <c r="J185" s="18"/>
      <c r="K185" s="18"/>
      <c r="BT185" s="18"/>
      <c r="BU185" s="18"/>
      <c r="BW185" s="18"/>
      <c r="BX185" s="18"/>
      <c r="BY185" s="18"/>
      <c r="BZ185" s="18"/>
      <c r="CA185" s="18"/>
      <c r="CB185" s="18"/>
      <c r="CC185" s="18"/>
      <c r="CD185" s="18"/>
      <c r="CE185" s="18"/>
      <c r="CF185" s="18"/>
      <c r="CG185" s="18"/>
      <c r="CH185" s="18"/>
      <c r="CI185" s="18"/>
      <c r="CJ185" s="18"/>
      <c r="CK185" s="8"/>
    </row>
    <row r="186" spans="1:89" ht="15.75" customHeight="1" x14ac:dyDescent="0.25">
      <c r="A186" s="18"/>
      <c r="B186" s="18"/>
      <c r="C186" s="18"/>
      <c r="D186" s="193"/>
      <c r="E186" s="18"/>
      <c r="F186" s="18"/>
      <c r="G186" s="18"/>
      <c r="H186" s="18"/>
      <c r="I186" s="18"/>
      <c r="J186" s="18"/>
      <c r="K186" s="18"/>
      <c r="BT186" s="18"/>
      <c r="BU186" s="18"/>
      <c r="BW186" s="18"/>
      <c r="BX186" s="18"/>
      <c r="BY186" s="18"/>
      <c r="BZ186" s="18"/>
      <c r="CA186" s="18"/>
      <c r="CB186" s="18"/>
      <c r="CC186" s="18"/>
      <c r="CD186" s="18"/>
      <c r="CE186" s="18"/>
      <c r="CF186" s="18"/>
      <c r="CG186" s="18"/>
      <c r="CH186" s="18"/>
      <c r="CI186" s="18"/>
      <c r="CJ186" s="18"/>
      <c r="CK186" s="8"/>
    </row>
    <row r="187" spans="1:89" ht="15.75" customHeight="1" x14ac:dyDescent="0.25">
      <c r="A187" s="18"/>
      <c r="B187" s="18"/>
      <c r="C187" s="18"/>
      <c r="D187" s="193"/>
      <c r="E187" s="18"/>
      <c r="F187" s="18"/>
      <c r="G187" s="18"/>
      <c r="H187" s="18"/>
      <c r="I187" s="18"/>
      <c r="J187" s="18"/>
      <c r="K187" s="18"/>
      <c r="BT187" s="18"/>
      <c r="BU187" s="18"/>
      <c r="BW187" s="18"/>
      <c r="BX187" s="18"/>
      <c r="BY187" s="18"/>
      <c r="BZ187" s="18"/>
      <c r="CA187" s="18"/>
      <c r="CB187" s="18"/>
      <c r="CC187" s="18"/>
      <c r="CD187" s="18"/>
      <c r="CE187" s="18"/>
      <c r="CF187" s="18"/>
      <c r="CG187" s="18"/>
      <c r="CH187" s="18"/>
      <c r="CI187" s="18"/>
      <c r="CJ187" s="18"/>
      <c r="CK187" s="8"/>
    </row>
    <row r="188" spans="1:89" ht="15.75" customHeight="1" x14ac:dyDescent="0.25">
      <c r="A188" s="18"/>
      <c r="B188" s="18"/>
      <c r="C188" s="18"/>
      <c r="D188" s="193"/>
      <c r="E188" s="18"/>
      <c r="F188" s="18"/>
      <c r="G188" s="18"/>
      <c r="H188" s="18"/>
      <c r="I188" s="18"/>
      <c r="J188" s="18"/>
      <c r="K188" s="18"/>
      <c r="BT188" s="18"/>
      <c r="BU188" s="18"/>
      <c r="BW188" s="18"/>
      <c r="BX188" s="18"/>
      <c r="BY188" s="18"/>
      <c r="BZ188" s="18"/>
      <c r="CA188" s="18"/>
      <c r="CB188" s="18"/>
      <c r="CC188" s="18"/>
      <c r="CD188" s="18"/>
      <c r="CE188" s="18"/>
      <c r="CF188" s="18"/>
      <c r="CG188" s="18"/>
      <c r="CH188" s="18"/>
      <c r="CI188" s="18"/>
      <c r="CJ188" s="18"/>
      <c r="CK188" s="8"/>
    </row>
    <row r="189" spans="1:89" ht="15.75" customHeight="1" x14ac:dyDescent="0.25">
      <c r="A189" s="18"/>
      <c r="B189" s="18"/>
      <c r="C189" s="18"/>
      <c r="D189" s="193"/>
      <c r="E189" s="18"/>
      <c r="F189" s="18"/>
      <c r="G189" s="18"/>
      <c r="H189" s="18"/>
      <c r="I189" s="18"/>
      <c r="J189" s="18"/>
      <c r="K189" s="18"/>
      <c r="BT189" s="18"/>
      <c r="BU189" s="18"/>
      <c r="BW189" s="18"/>
      <c r="BX189" s="18"/>
      <c r="BY189" s="18"/>
      <c r="BZ189" s="18"/>
      <c r="CA189" s="18"/>
      <c r="CB189" s="18"/>
      <c r="CC189" s="18"/>
      <c r="CD189" s="18"/>
      <c r="CE189" s="18"/>
      <c r="CF189" s="18"/>
      <c r="CG189" s="18"/>
      <c r="CH189" s="18"/>
      <c r="CI189" s="18"/>
      <c r="CJ189" s="18"/>
      <c r="CK189" s="8"/>
    </row>
    <row r="190" spans="1:89" ht="15.75" customHeight="1" x14ac:dyDescent="0.25">
      <c r="A190" s="18"/>
      <c r="B190" s="18"/>
      <c r="C190" s="18"/>
      <c r="D190" s="193"/>
      <c r="E190" s="18"/>
      <c r="F190" s="18"/>
      <c r="G190" s="18"/>
      <c r="H190" s="18"/>
      <c r="I190" s="18"/>
      <c r="J190" s="18"/>
      <c r="K190" s="18"/>
      <c r="BT190" s="18"/>
      <c r="BU190" s="18"/>
      <c r="BW190" s="18"/>
      <c r="BX190" s="18"/>
      <c r="BY190" s="18"/>
      <c r="BZ190" s="18"/>
      <c r="CA190" s="18"/>
      <c r="CB190" s="18"/>
      <c r="CC190" s="18"/>
      <c r="CD190" s="18"/>
      <c r="CE190" s="18"/>
      <c r="CF190" s="18"/>
      <c r="CG190" s="18"/>
      <c r="CH190" s="18"/>
      <c r="CI190" s="18"/>
      <c r="CJ190" s="18"/>
      <c r="CK190" s="8"/>
    </row>
    <row r="191" spans="1:89" ht="15.75" customHeight="1" x14ac:dyDescent="0.25">
      <c r="A191" s="18"/>
      <c r="B191" s="18"/>
      <c r="C191" s="18"/>
      <c r="D191" s="193"/>
      <c r="E191" s="18"/>
      <c r="F191" s="18"/>
      <c r="G191" s="18"/>
      <c r="H191" s="18"/>
      <c r="I191" s="18"/>
      <c r="J191" s="18"/>
      <c r="K191" s="18"/>
      <c r="BT191" s="18"/>
      <c r="BU191" s="18"/>
      <c r="BW191" s="18"/>
      <c r="BX191" s="18"/>
      <c r="BY191" s="18"/>
      <c r="BZ191" s="18"/>
      <c r="CA191" s="18"/>
      <c r="CB191" s="18"/>
      <c r="CC191" s="18"/>
      <c r="CD191" s="18"/>
      <c r="CE191" s="18"/>
      <c r="CF191" s="18"/>
      <c r="CG191" s="18"/>
      <c r="CH191" s="18"/>
      <c r="CI191" s="18"/>
      <c r="CJ191" s="18"/>
      <c r="CK191" s="8"/>
    </row>
    <row r="192" spans="1:89" ht="15.75" customHeight="1" x14ac:dyDescent="0.25">
      <c r="A192" s="18"/>
      <c r="B192" s="18"/>
      <c r="C192" s="18"/>
      <c r="D192" s="193"/>
      <c r="E192" s="18"/>
      <c r="F192" s="18"/>
      <c r="G192" s="18"/>
      <c r="H192" s="18"/>
      <c r="I192" s="18"/>
      <c r="J192" s="18"/>
      <c r="K192" s="18"/>
      <c r="BT192" s="18"/>
      <c r="BU192" s="18"/>
      <c r="BW192" s="18"/>
      <c r="BX192" s="18"/>
      <c r="BY192" s="18"/>
      <c r="BZ192" s="18"/>
      <c r="CA192" s="18"/>
      <c r="CB192" s="18"/>
      <c r="CC192" s="18"/>
      <c r="CD192" s="18"/>
      <c r="CE192" s="18"/>
      <c r="CF192" s="18"/>
      <c r="CG192" s="18"/>
      <c r="CH192" s="18"/>
      <c r="CI192" s="18"/>
      <c r="CJ192" s="18"/>
      <c r="CK192" s="8"/>
    </row>
    <row r="193" spans="1:89" ht="15.75" customHeight="1" x14ac:dyDescent="0.25">
      <c r="A193" s="18"/>
      <c r="B193" s="18"/>
      <c r="C193" s="18"/>
      <c r="D193" s="193"/>
      <c r="E193" s="18"/>
      <c r="F193" s="18"/>
      <c r="G193" s="18"/>
      <c r="H193" s="18"/>
      <c r="I193" s="18"/>
      <c r="J193" s="18"/>
      <c r="K193" s="18"/>
      <c r="BT193" s="18"/>
      <c r="BU193" s="18"/>
      <c r="BW193" s="18"/>
      <c r="BX193" s="18"/>
      <c r="BY193" s="18"/>
      <c r="BZ193" s="18"/>
      <c r="CA193" s="18"/>
      <c r="CB193" s="18"/>
      <c r="CC193" s="18"/>
      <c r="CD193" s="18"/>
      <c r="CE193" s="18"/>
      <c r="CF193" s="18"/>
      <c r="CG193" s="18"/>
      <c r="CH193" s="18"/>
      <c r="CI193" s="18"/>
      <c r="CJ193" s="18"/>
      <c r="CK193" s="8"/>
    </row>
    <row r="194" spans="1:89" ht="15.75" customHeight="1" x14ac:dyDescent="0.25">
      <c r="A194" s="18"/>
      <c r="B194" s="18"/>
      <c r="C194" s="18"/>
      <c r="D194" s="193"/>
      <c r="E194" s="18"/>
      <c r="F194" s="18"/>
      <c r="G194" s="18"/>
      <c r="H194" s="18"/>
      <c r="I194" s="18"/>
      <c r="J194" s="18"/>
      <c r="K194" s="18"/>
      <c r="BT194" s="18"/>
      <c r="BU194" s="18"/>
      <c r="BW194" s="18"/>
      <c r="BX194" s="18"/>
      <c r="BY194" s="18"/>
      <c r="BZ194" s="18"/>
      <c r="CA194" s="18"/>
      <c r="CB194" s="18"/>
      <c r="CC194" s="18"/>
      <c r="CD194" s="18"/>
      <c r="CE194" s="18"/>
      <c r="CF194" s="18"/>
      <c r="CG194" s="18"/>
      <c r="CH194" s="18"/>
      <c r="CI194" s="18"/>
      <c r="CJ194" s="18"/>
      <c r="CK194" s="8"/>
    </row>
    <row r="195" spans="1:89" ht="15.75" customHeight="1" x14ac:dyDescent="0.25">
      <c r="A195" s="18"/>
      <c r="B195" s="18"/>
      <c r="C195" s="18"/>
      <c r="D195" s="193"/>
      <c r="E195" s="18"/>
      <c r="F195" s="18"/>
      <c r="G195" s="18"/>
      <c r="H195" s="18"/>
      <c r="I195" s="18"/>
      <c r="J195" s="18"/>
      <c r="K195" s="18"/>
      <c r="BT195" s="18"/>
      <c r="BU195" s="18"/>
      <c r="BW195" s="18"/>
      <c r="BX195" s="18"/>
      <c r="BY195" s="18"/>
      <c r="BZ195" s="18"/>
      <c r="CA195" s="18"/>
      <c r="CB195" s="18"/>
      <c r="CC195" s="18"/>
      <c r="CD195" s="18"/>
      <c r="CE195" s="18"/>
      <c r="CF195" s="18"/>
      <c r="CG195" s="18"/>
      <c r="CH195" s="18"/>
      <c r="CI195" s="18"/>
      <c r="CJ195" s="18"/>
      <c r="CK195" s="8"/>
    </row>
    <row r="196" spans="1:89" ht="15.75" customHeight="1" x14ac:dyDescent="0.25">
      <c r="A196" s="18"/>
      <c r="B196" s="18"/>
      <c r="C196" s="18"/>
      <c r="D196" s="193"/>
      <c r="E196" s="18"/>
      <c r="F196" s="18"/>
      <c r="G196" s="18"/>
      <c r="H196" s="18"/>
      <c r="I196" s="18"/>
      <c r="J196" s="18"/>
      <c r="K196" s="18"/>
      <c r="BT196" s="18"/>
      <c r="BU196" s="18"/>
      <c r="BW196" s="18"/>
      <c r="BX196" s="18"/>
      <c r="BY196" s="18"/>
      <c r="BZ196" s="18"/>
      <c r="CA196" s="18"/>
      <c r="CB196" s="18"/>
      <c r="CC196" s="18"/>
      <c r="CD196" s="18"/>
      <c r="CE196" s="18"/>
      <c r="CF196" s="18"/>
      <c r="CG196" s="18"/>
      <c r="CH196" s="18"/>
      <c r="CI196" s="18"/>
      <c r="CJ196" s="18"/>
      <c r="CK196" s="8"/>
    </row>
    <row r="197" spans="1:89" ht="15.75" customHeight="1" x14ac:dyDescent="0.25">
      <c r="A197" s="18"/>
      <c r="B197" s="18"/>
      <c r="C197" s="18"/>
      <c r="D197" s="193"/>
      <c r="E197" s="18"/>
      <c r="F197" s="18"/>
      <c r="G197" s="18"/>
      <c r="H197" s="18"/>
      <c r="I197" s="18"/>
      <c r="J197" s="18"/>
      <c r="K197" s="18"/>
      <c r="BT197" s="18"/>
      <c r="BU197" s="18"/>
      <c r="BW197" s="18"/>
      <c r="BX197" s="18"/>
      <c r="BY197" s="18"/>
      <c r="BZ197" s="18"/>
      <c r="CA197" s="18"/>
      <c r="CB197" s="18"/>
      <c r="CC197" s="18"/>
      <c r="CD197" s="18"/>
      <c r="CE197" s="18"/>
      <c r="CF197" s="18"/>
      <c r="CG197" s="18"/>
      <c r="CH197" s="18"/>
      <c r="CI197" s="18"/>
      <c r="CJ197" s="18"/>
      <c r="CK197" s="8"/>
    </row>
    <row r="198" spans="1:89" ht="15.75" customHeight="1" x14ac:dyDescent="0.25">
      <c r="A198" s="18"/>
      <c r="B198" s="18"/>
      <c r="C198" s="18"/>
      <c r="D198" s="193"/>
      <c r="E198" s="18"/>
      <c r="F198" s="18"/>
      <c r="G198" s="18"/>
      <c r="H198" s="18"/>
      <c r="I198" s="18"/>
      <c r="J198" s="18"/>
      <c r="K198" s="18"/>
      <c r="BT198" s="18"/>
      <c r="BU198" s="18"/>
      <c r="BW198" s="18"/>
      <c r="BX198" s="18"/>
      <c r="BY198" s="18"/>
      <c r="BZ198" s="18"/>
      <c r="CA198" s="18"/>
      <c r="CB198" s="18"/>
      <c r="CC198" s="18"/>
      <c r="CD198" s="18"/>
      <c r="CE198" s="18"/>
      <c r="CF198" s="18"/>
      <c r="CG198" s="18"/>
      <c r="CH198" s="18"/>
      <c r="CI198" s="18"/>
      <c r="CJ198" s="18"/>
      <c r="CK198" s="8"/>
    </row>
    <row r="199" spans="1:89" ht="15.75" customHeight="1" x14ac:dyDescent="0.25">
      <c r="A199" s="18"/>
      <c r="B199" s="18"/>
      <c r="C199" s="18"/>
      <c r="D199" s="193"/>
      <c r="E199" s="18"/>
      <c r="F199" s="18"/>
      <c r="G199" s="18"/>
      <c r="H199" s="18"/>
      <c r="I199" s="18"/>
      <c r="J199" s="18"/>
      <c r="K199" s="18"/>
      <c r="BT199" s="18"/>
      <c r="BU199" s="18"/>
      <c r="BW199" s="18"/>
      <c r="BX199" s="18"/>
      <c r="BY199" s="18"/>
      <c r="BZ199" s="18"/>
      <c r="CA199" s="18"/>
      <c r="CB199" s="18"/>
      <c r="CC199" s="18"/>
      <c r="CD199" s="18"/>
      <c r="CE199" s="18"/>
      <c r="CF199" s="18"/>
      <c r="CG199" s="18"/>
      <c r="CH199" s="18"/>
      <c r="CI199" s="18"/>
      <c r="CJ199" s="18"/>
      <c r="CK199" s="8"/>
    </row>
    <row r="200" spans="1:89" ht="15.75" customHeight="1" x14ac:dyDescent="0.25">
      <c r="A200" s="18"/>
      <c r="B200" s="18"/>
      <c r="C200" s="18"/>
      <c r="D200" s="193"/>
      <c r="E200" s="18"/>
      <c r="F200" s="18"/>
      <c r="G200" s="18"/>
      <c r="H200" s="18"/>
      <c r="I200" s="18"/>
      <c r="J200" s="18"/>
      <c r="K200" s="18"/>
      <c r="BT200" s="18"/>
      <c r="BU200" s="18"/>
      <c r="BW200" s="18"/>
      <c r="BX200" s="18"/>
      <c r="BY200" s="18"/>
      <c r="BZ200" s="18"/>
      <c r="CA200" s="18"/>
      <c r="CB200" s="18"/>
      <c r="CC200" s="18"/>
      <c r="CD200" s="18"/>
      <c r="CE200" s="18"/>
      <c r="CF200" s="18"/>
      <c r="CG200" s="18"/>
      <c r="CH200" s="18"/>
      <c r="CI200" s="18"/>
      <c r="CJ200" s="18"/>
      <c r="CK200" s="8"/>
    </row>
    <row r="201" spans="1:89" ht="15.75" customHeight="1" x14ac:dyDescent="0.25">
      <c r="A201" s="18"/>
      <c r="B201" s="18"/>
      <c r="C201" s="18"/>
      <c r="D201" s="193"/>
      <c r="E201" s="18"/>
      <c r="F201" s="18"/>
      <c r="G201" s="18"/>
      <c r="H201" s="18"/>
      <c r="I201" s="18"/>
      <c r="J201" s="18"/>
      <c r="K201" s="18"/>
      <c r="BT201" s="18"/>
      <c r="BU201" s="18"/>
      <c r="BW201" s="18"/>
      <c r="BX201" s="18"/>
      <c r="BY201" s="18"/>
      <c r="BZ201" s="18"/>
      <c r="CA201" s="18"/>
      <c r="CB201" s="18"/>
      <c r="CC201" s="18"/>
      <c r="CD201" s="18"/>
      <c r="CE201" s="18"/>
      <c r="CF201" s="18"/>
      <c r="CG201" s="18"/>
      <c r="CH201" s="18"/>
      <c r="CI201" s="18"/>
      <c r="CJ201" s="18"/>
      <c r="CK201" s="8"/>
    </row>
    <row r="202" spans="1:89" ht="15.75" customHeight="1" x14ac:dyDescent="0.25">
      <c r="A202" s="18"/>
      <c r="B202" s="18"/>
      <c r="C202" s="18"/>
      <c r="D202" s="193"/>
      <c r="E202" s="18"/>
      <c r="F202" s="18"/>
      <c r="G202" s="18"/>
      <c r="H202" s="18"/>
      <c r="I202" s="18"/>
      <c r="J202" s="18"/>
      <c r="K202" s="18"/>
      <c r="BT202" s="18"/>
      <c r="BU202" s="18"/>
      <c r="BW202" s="18"/>
      <c r="BX202" s="18"/>
      <c r="BY202" s="18"/>
      <c r="BZ202" s="18"/>
      <c r="CA202" s="18"/>
      <c r="CB202" s="18"/>
      <c r="CC202" s="18"/>
      <c r="CD202" s="18"/>
      <c r="CE202" s="18"/>
      <c r="CF202" s="18"/>
      <c r="CG202" s="18"/>
      <c r="CH202" s="18"/>
      <c r="CI202" s="18"/>
      <c r="CJ202" s="18"/>
      <c r="CK202" s="8"/>
    </row>
    <row r="203" spans="1:89" ht="15.75" customHeight="1" x14ac:dyDescent="0.25">
      <c r="A203" s="18"/>
      <c r="B203" s="18"/>
      <c r="C203" s="18"/>
      <c r="D203" s="193"/>
      <c r="E203" s="18"/>
      <c r="F203" s="18"/>
      <c r="G203" s="18"/>
      <c r="H203" s="18"/>
      <c r="I203" s="18"/>
      <c r="J203" s="18"/>
      <c r="K203" s="18"/>
      <c r="BT203" s="18"/>
      <c r="BU203" s="18"/>
      <c r="BW203" s="18"/>
      <c r="BX203" s="18"/>
      <c r="BY203" s="18"/>
      <c r="BZ203" s="18"/>
      <c r="CA203" s="18"/>
      <c r="CB203" s="18"/>
      <c r="CC203" s="18"/>
      <c r="CD203" s="18"/>
      <c r="CE203" s="18"/>
      <c r="CF203" s="18"/>
      <c r="CG203" s="18"/>
      <c r="CH203" s="18"/>
      <c r="CI203" s="18"/>
      <c r="CJ203" s="18"/>
      <c r="CK203" s="8"/>
    </row>
    <row r="204" spans="1:89" ht="15.75" customHeight="1" x14ac:dyDescent="0.25">
      <c r="A204" s="18"/>
      <c r="B204" s="18"/>
      <c r="C204" s="18"/>
      <c r="D204" s="193"/>
      <c r="E204" s="18"/>
      <c r="F204" s="18"/>
      <c r="G204" s="18"/>
      <c r="H204" s="18"/>
      <c r="I204" s="18"/>
      <c r="J204" s="18"/>
      <c r="K204" s="18"/>
      <c r="BT204" s="18"/>
      <c r="BU204" s="18"/>
      <c r="BW204" s="18"/>
      <c r="BX204" s="18"/>
      <c r="BY204" s="18"/>
      <c r="BZ204" s="18"/>
      <c r="CA204" s="18"/>
      <c r="CB204" s="18"/>
      <c r="CC204" s="18"/>
      <c r="CD204" s="18"/>
      <c r="CE204" s="18"/>
      <c r="CF204" s="18"/>
      <c r="CG204" s="18"/>
      <c r="CH204" s="18"/>
      <c r="CI204" s="18"/>
      <c r="CJ204" s="18"/>
      <c r="CK204" s="8"/>
    </row>
    <row r="205" spans="1:89" ht="15.75" customHeight="1" x14ac:dyDescent="0.25">
      <c r="A205" s="18"/>
      <c r="B205" s="18"/>
      <c r="C205" s="18"/>
      <c r="D205" s="193"/>
      <c r="E205" s="18"/>
      <c r="F205" s="18"/>
      <c r="G205" s="18"/>
      <c r="H205" s="18"/>
      <c r="I205" s="18"/>
      <c r="J205" s="18"/>
      <c r="K205" s="18"/>
      <c r="BT205" s="18"/>
      <c r="BU205" s="18"/>
      <c r="BW205" s="18"/>
      <c r="BX205" s="18"/>
      <c r="BY205" s="18"/>
      <c r="BZ205" s="18"/>
      <c r="CA205" s="18"/>
      <c r="CB205" s="18"/>
      <c r="CC205" s="18"/>
      <c r="CD205" s="18"/>
      <c r="CE205" s="18"/>
      <c r="CF205" s="18"/>
      <c r="CG205" s="18"/>
      <c r="CH205" s="18"/>
      <c r="CI205" s="18"/>
      <c r="CJ205" s="18"/>
      <c r="CK205" s="8"/>
    </row>
    <row r="206" spans="1:89" ht="15.75" customHeight="1" x14ac:dyDescent="0.25">
      <c r="A206" s="18"/>
      <c r="B206" s="18"/>
      <c r="C206" s="18"/>
      <c r="D206" s="193"/>
      <c r="E206" s="18"/>
      <c r="F206" s="18"/>
      <c r="G206" s="18"/>
      <c r="H206" s="18"/>
      <c r="I206" s="18"/>
      <c r="J206" s="18"/>
      <c r="K206" s="18"/>
      <c r="BT206" s="18"/>
      <c r="BU206" s="18"/>
      <c r="BW206" s="18"/>
      <c r="BX206" s="18"/>
      <c r="BY206" s="18"/>
      <c r="BZ206" s="18"/>
      <c r="CA206" s="18"/>
      <c r="CB206" s="18"/>
      <c r="CC206" s="18"/>
      <c r="CD206" s="18"/>
      <c r="CE206" s="18"/>
      <c r="CF206" s="18"/>
      <c r="CG206" s="18"/>
      <c r="CH206" s="18"/>
      <c r="CI206" s="18"/>
      <c r="CJ206" s="18"/>
      <c r="CK206" s="8"/>
    </row>
    <row r="207" spans="1:89" ht="15.75" customHeight="1" x14ac:dyDescent="0.25">
      <c r="A207" s="18"/>
      <c r="B207" s="18"/>
      <c r="C207" s="18"/>
      <c r="D207" s="193"/>
      <c r="E207" s="18"/>
      <c r="F207" s="18"/>
      <c r="G207" s="18"/>
      <c r="H207" s="18"/>
      <c r="I207" s="18"/>
      <c r="J207" s="18"/>
      <c r="K207" s="18"/>
      <c r="BT207" s="18"/>
      <c r="BU207" s="18"/>
      <c r="BW207" s="18"/>
      <c r="BX207" s="18"/>
      <c r="BY207" s="18"/>
      <c r="BZ207" s="18"/>
      <c r="CA207" s="18"/>
      <c r="CB207" s="18"/>
      <c r="CC207" s="18"/>
      <c r="CD207" s="18"/>
      <c r="CE207" s="18"/>
      <c r="CF207" s="18"/>
      <c r="CG207" s="18"/>
      <c r="CH207" s="18"/>
      <c r="CI207" s="18"/>
      <c r="CJ207" s="18"/>
      <c r="CK207" s="8"/>
    </row>
    <row r="208" spans="1:89" ht="15.75" customHeight="1" x14ac:dyDescent="0.25">
      <c r="A208" s="18"/>
      <c r="B208" s="18"/>
      <c r="C208" s="18"/>
      <c r="D208" s="193"/>
      <c r="E208" s="18"/>
      <c r="F208" s="18"/>
      <c r="G208" s="18"/>
      <c r="H208" s="18"/>
      <c r="I208" s="18"/>
      <c r="J208" s="18"/>
      <c r="K208" s="18"/>
      <c r="BT208" s="18"/>
      <c r="BU208" s="18"/>
      <c r="BW208" s="18"/>
      <c r="BX208" s="18"/>
      <c r="BY208" s="18"/>
      <c r="BZ208" s="18"/>
      <c r="CA208" s="18"/>
      <c r="CB208" s="18"/>
      <c r="CC208" s="18"/>
      <c r="CD208" s="18"/>
      <c r="CE208" s="18"/>
      <c r="CF208" s="18"/>
      <c r="CG208" s="18"/>
      <c r="CH208" s="18"/>
      <c r="CI208" s="18"/>
      <c r="CJ208" s="18"/>
      <c r="CK208" s="8"/>
    </row>
    <row r="209" spans="1:89" ht="15.75" customHeight="1" x14ac:dyDescent="0.25">
      <c r="A209" s="18"/>
      <c r="B209" s="18"/>
      <c r="C209" s="18"/>
      <c r="D209" s="193"/>
      <c r="E209" s="18"/>
      <c r="F209" s="18"/>
      <c r="G209" s="18"/>
      <c r="H209" s="18"/>
      <c r="I209" s="18"/>
      <c r="J209" s="18"/>
      <c r="K209" s="18"/>
      <c r="BT209" s="18"/>
      <c r="BU209" s="18"/>
      <c r="BW209" s="18"/>
      <c r="BX209" s="18"/>
      <c r="BY209" s="18"/>
      <c r="BZ209" s="18"/>
      <c r="CA209" s="18"/>
      <c r="CB209" s="18"/>
      <c r="CC209" s="18"/>
      <c r="CD209" s="18"/>
      <c r="CE209" s="18"/>
      <c r="CF209" s="18"/>
      <c r="CG209" s="18"/>
      <c r="CH209" s="18"/>
      <c r="CI209" s="18"/>
      <c r="CJ209" s="18"/>
      <c r="CK209" s="8"/>
    </row>
    <row r="210" spans="1:89" ht="15.75" customHeight="1" x14ac:dyDescent="0.25">
      <c r="A210" s="18"/>
      <c r="B210" s="18"/>
      <c r="C210" s="18"/>
      <c r="D210" s="193"/>
      <c r="E210" s="18"/>
      <c r="F210" s="18"/>
      <c r="G210" s="18"/>
      <c r="H210" s="18"/>
      <c r="I210" s="18"/>
      <c r="J210" s="18"/>
      <c r="K210" s="18"/>
      <c r="BT210" s="18"/>
      <c r="BU210" s="18"/>
      <c r="BW210" s="18"/>
      <c r="BX210" s="18"/>
      <c r="BY210" s="18"/>
      <c r="BZ210" s="18"/>
      <c r="CA210" s="18"/>
      <c r="CB210" s="18"/>
      <c r="CC210" s="18"/>
      <c r="CD210" s="18"/>
      <c r="CE210" s="18"/>
      <c r="CF210" s="18"/>
      <c r="CG210" s="18"/>
      <c r="CH210" s="18"/>
      <c r="CI210" s="18"/>
      <c r="CJ210" s="18"/>
      <c r="CK210" s="8"/>
    </row>
    <row r="211" spans="1:89" ht="15.75" customHeight="1" x14ac:dyDescent="0.25">
      <c r="A211" s="18"/>
      <c r="B211" s="18"/>
      <c r="C211" s="18"/>
      <c r="D211" s="193"/>
      <c r="E211" s="18"/>
      <c r="F211" s="18"/>
      <c r="G211" s="18"/>
      <c r="H211" s="18"/>
      <c r="I211" s="18"/>
      <c r="J211" s="18"/>
      <c r="K211" s="18"/>
      <c r="BT211" s="18"/>
      <c r="BU211" s="18"/>
      <c r="BW211" s="18"/>
      <c r="BX211" s="18"/>
      <c r="BY211" s="18"/>
      <c r="BZ211" s="18"/>
      <c r="CA211" s="18"/>
      <c r="CB211" s="18"/>
      <c r="CC211" s="18"/>
      <c r="CD211" s="18"/>
      <c r="CE211" s="18"/>
      <c r="CF211" s="18"/>
      <c r="CG211" s="18"/>
      <c r="CH211" s="18"/>
      <c r="CI211" s="18"/>
      <c r="CJ211" s="18"/>
      <c r="CK211" s="8"/>
    </row>
    <row r="212" spans="1:89" ht="15.75" customHeight="1" x14ac:dyDescent="0.25">
      <c r="A212" s="18"/>
      <c r="B212" s="18"/>
      <c r="C212" s="18"/>
      <c r="D212" s="193"/>
      <c r="E212" s="18"/>
      <c r="F212" s="18"/>
      <c r="G212" s="18"/>
      <c r="H212" s="18"/>
      <c r="I212" s="18"/>
      <c r="J212" s="18"/>
      <c r="K212" s="18"/>
      <c r="BT212" s="18"/>
      <c r="BU212" s="18"/>
      <c r="BW212" s="18"/>
      <c r="BX212" s="18"/>
      <c r="BY212" s="18"/>
      <c r="BZ212" s="18"/>
      <c r="CA212" s="18"/>
      <c r="CB212" s="18"/>
      <c r="CC212" s="18"/>
      <c r="CD212" s="18"/>
      <c r="CE212" s="18"/>
      <c r="CF212" s="18"/>
      <c r="CG212" s="18"/>
      <c r="CH212" s="18"/>
      <c r="CI212" s="18"/>
      <c r="CJ212" s="18"/>
      <c r="CK212" s="8"/>
    </row>
    <row r="213" spans="1:89" ht="15.75" customHeight="1" x14ac:dyDescent="0.25">
      <c r="A213" s="18"/>
      <c r="B213" s="18"/>
      <c r="C213" s="18"/>
      <c r="D213" s="193"/>
      <c r="E213" s="18"/>
      <c r="F213" s="18"/>
      <c r="G213" s="18"/>
      <c r="H213" s="18"/>
      <c r="I213" s="18"/>
      <c r="J213" s="18"/>
      <c r="K213" s="18"/>
      <c r="BT213" s="18"/>
      <c r="BU213" s="18"/>
      <c r="BW213" s="18"/>
      <c r="BX213" s="18"/>
      <c r="BY213" s="18"/>
      <c r="BZ213" s="18"/>
      <c r="CA213" s="18"/>
      <c r="CB213" s="18"/>
      <c r="CC213" s="18"/>
      <c r="CD213" s="18"/>
      <c r="CE213" s="18"/>
      <c r="CF213" s="18"/>
      <c r="CG213" s="18"/>
      <c r="CH213" s="18"/>
      <c r="CI213" s="18"/>
      <c r="CJ213" s="18"/>
      <c r="CK213" s="8"/>
    </row>
    <row r="214" spans="1:89" ht="15.75" customHeight="1" x14ac:dyDescent="0.25">
      <c r="A214" s="18"/>
      <c r="B214" s="18"/>
      <c r="C214" s="18"/>
      <c r="D214" s="193"/>
      <c r="E214" s="18"/>
      <c r="F214" s="18"/>
      <c r="G214" s="18"/>
      <c r="H214" s="18"/>
      <c r="I214" s="18"/>
      <c r="J214" s="18"/>
      <c r="K214" s="18"/>
      <c r="BT214" s="18"/>
      <c r="BU214" s="18"/>
      <c r="BW214" s="18"/>
      <c r="BX214" s="18"/>
      <c r="BY214" s="18"/>
      <c r="BZ214" s="18"/>
      <c r="CA214" s="18"/>
      <c r="CB214" s="18"/>
      <c r="CC214" s="18"/>
      <c r="CD214" s="18"/>
      <c r="CE214" s="18"/>
      <c r="CF214" s="18"/>
      <c r="CG214" s="18"/>
      <c r="CH214" s="18"/>
      <c r="CI214" s="18"/>
      <c r="CJ214" s="18"/>
      <c r="CK214" s="8"/>
    </row>
    <row r="215" spans="1:89" ht="15.75" customHeight="1" x14ac:dyDescent="0.25">
      <c r="A215" s="18"/>
      <c r="B215" s="18"/>
      <c r="C215" s="18"/>
      <c r="D215" s="193"/>
      <c r="E215" s="18"/>
      <c r="F215" s="18"/>
      <c r="G215" s="18"/>
      <c r="H215" s="18"/>
      <c r="I215" s="18"/>
      <c r="J215" s="18"/>
      <c r="K215" s="18"/>
      <c r="BT215" s="18"/>
      <c r="BU215" s="18"/>
      <c r="BW215" s="18"/>
      <c r="BX215" s="18"/>
      <c r="BY215" s="18"/>
      <c r="BZ215" s="18"/>
      <c r="CA215" s="18"/>
      <c r="CB215" s="18"/>
      <c r="CC215" s="18"/>
      <c r="CD215" s="18"/>
      <c r="CE215" s="18"/>
      <c r="CF215" s="18"/>
      <c r="CG215" s="18"/>
      <c r="CH215" s="18"/>
      <c r="CI215" s="18"/>
      <c r="CJ215" s="18"/>
      <c r="CK215" s="8"/>
    </row>
    <row r="216" spans="1:89" ht="15.75" customHeight="1" x14ac:dyDescent="0.25">
      <c r="A216" s="18"/>
      <c r="B216" s="18"/>
      <c r="C216" s="18"/>
      <c r="D216" s="193"/>
      <c r="E216" s="18"/>
      <c r="F216" s="18"/>
      <c r="G216" s="18"/>
      <c r="H216" s="18"/>
      <c r="I216" s="18"/>
      <c r="J216" s="18"/>
      <c r="K216" s="18"/>
      <c r="BT216" s="18"/>
      <c r="BU216" s="18"/>
      <c r="BW216" s="18"/>
      <c r="BX216" s="18"/>
      <c r="BY216" s="18"/>
      <c r="BZ216" s="18"/>
      <c r="CA216" s="18"/>
      <c r="CB216" s="18"/>
      <c r="CC216" s="18"/>
      <c r="CD216" s="18"/>
      <c r="CE216" s="18"/>
      <c r="CF216" s="18"/>
      <c r="CG216" s="18"/>
      <c r="CH216" s="18"/>
      <c r="CI216" s="18"/>
      <c r="CJ216" s="18"/>
      <c r="CK216" s="8"/>
    </row>
    <row r="217" spans="1:89" ht="15.75" customHeight="1" x14ac:dyDescent="0.25">
      <c r="A217" s="18"/>
      <c r="B217" s="18"/>
      <c r="C217" s="18"/>
      <c r="D217" s="193"/>
      <c r="E217" s="18"/>
      <c r="F217" s="18"/>
      <c r="G217" s="18"/>
      <c r="H217" s="18"/>
      <c r="I217" s="18"/>
      <c r="J217" s="18"/>
      <c r="K217" s="18"/>
      <c r="BT217" s="18"/>
      <c r="BU217" s="18"/>
      <c r="BW217" s="18"/>
      <c r="BX217" s="18"/>
      <c r="BY217" s="18"/>
      <c r="BZ217" s="18"/>
      <c r="CA217" s="18"/>
      <c r="CB217" s="18"/>
      <c r="CC217" s="18"/>
      <c r="CD217" s="18"/>
      <c r="CE217" s="18"/>
      <c r="CF217" s="18"/>
      <c r="CG217" s="18"/>
      <c r="CH217" s="18"/>
      <c r="CI217" s="18"/>
      <c r="CJ217" s="18"/>
      <c r="CK217" s="8"/>
    </row>
    <row r="218" spans="1:89" ht="15.75" customHeight="1" x14ac:dyDescent="0.25">
      <c r="A218" s="18"/>
      <c r="B218" s="18"/>
      <c r="C218" s="18"/>
      <c r="D218" s="193"/>
      <c r="E218" s="18"/>
      <c r="F218" s="18"/>
      <c r="G218" s="18"/>
      <c r="H218" s="18"/>
      <c r="I218" s="18"/>
      <c r="J218" s="18"/>
      <c r="K218" s="18"/>
      <c r="BT218" s="18"/>
      <c r="BU218" s="18"/>
      <c r="BW218" s="18"/>
      <c r="BX218" s="18"/>
      <c r="BY218" s="18"/>
      <c r="BZ218" s="18"/>
      <c r="CA218" s="18"/>
      <c r="CB218" s="18"/>
      <c r="CC218" s="18"/>
      <c r="CD218" s="18"/>
      <c r="CE218" s="18"/>
      <c r="CF218" s="18"/>
      <c r="CG218" s="18"/>
      <c r="CH218" s="18"/>
      <c r="CI218" s="18"/>
      <c r="CJ218" s="18"/>
      <c r="CK218" s="8"/>
    </row>
    <row r="219" spans="1:89" ht="15.75" customHeight="1" x14ac:dyDescent="0.25">
      <c r="A219" s="18"/>
      <c r="B219" s="18"/>
      <c r="C219" s="18"/>
      <c r="D219" s="193"/>
      <c r="E219" s="18"/>
      <c r="F219" s="18"/>
      <c r="G219" s="18"/>
      <c r="H219" s="18"/>
      <c r="I219" s="18"/>
      <c r="J219" s="18"/>
      <c r="K219" s="18"/>
      <c r="BT219" s="18"/>
      <c r="BU219" s="18"/>
      <c r="BW219" s="18"/>
      <c r="BX219" s="18"/>
      <c r="BY219" s="18"/>
      <c r="BZ219" s="18"/>
      <c r="CA219" s="18"/>
      <c r="CB219" s="18"/>
      <c r="CC219" s="18"/>
      <c r="CD219" s="18"/>
      <c r="CE219" s="18"/>
      <c r="CF219" s="18"/>
      <c r="CG219" s="18"/>
      <c r="CH219" s="18"/>
      <c r="CI219" s="18"/>
      <c r="CJ219" s="18"/>
      <c r="CK219" s="8"/>
    </row>
    <row r="220" spans="1:89" ht="15.75" customHeight="1" x14ac:dyDescent="0.25">
      <c r="A220" s="18"/>
      <c r="B220" s="18"/>
      <c r="C220" s="18"/>
      <c r="D220" s="193"/>
      <c r="E220" s="18"/>
      <c r="F220" s="18"/>
      <c r="G220" s="18"/>
      <c r="H220" s="18"/>
      <c r="I220" s="18"/>
      <c r="J220" s="18"/>
      <c r="K220" s="18"/>
      <c r="BT220" s="18"/>
      <c r="BU220" s="18"/>
      <c r="BW220" s="18"/>
      <c r="BX220" s="18"/>
      <c r="BY220" s="18"/>
      <c r="BZ220" s="18"/>
      <c r="CA220" s="18"/>
      <c r="CB220" s="18"/>
      <c r="CC220" s="18"/>
      <c r="CD220" s="18"/>
      <c r="CE220" s="18"/>
      <c r="CF220" s="18"/>
      <c r="CG220" s="18"/>
      <c r="CH220" s="18"/>
      <c r="CI220" s="18"/>
      <c r="CJ220" s="18"/>
      <c r="CK220" s="8"/>
    </row>
    <row r="221" spans="1:89" ht="15.75" customHeight="1" x14ac:dyDescent="0.25">
      <c r="A221" s="18"/>
      <c r="B221" s="18"/>
      <c r="C221" s="18"/>
      <c r="D221" s="193"/>
      <c r="E221" s="18"/>
      <c r="F221" s="18"/>
      <c r="G221" s="18"/>
      <c r="H221" s="18"/>
      <c r="I221" s="18"/>
      <c r="J221" s="18"/>
      <c r="K221" s="18"/>
      <c r="BT221" s="18"/>
      <c r="BU221" s="18"/>
      <c r="BW221" s="18"/>
      <c r="BX221" s="18"/>
      <c r="BY221" s="18"/>
      <c r="BZ221" s="18"/>
      <c r="CA221" s="18"/>
      <c r="CB221" s="18"/>
      <c r="CC221" s="18"/>
      <c r="CD221" s="18"/>
      <c r="CE221" s="18"/>
      <c r="CF221" s="18"/>
      <c r="CG221" s="18"/>
      <c r="CH221" s="18"/>
      <c r="CI221" s="18"/>
      <c r="CJ221" s="18"/>
      <c r="CK221" s="8"/>
    </row>
    <row r="222" spans="1:89" ht="15.75" customHeight="1" x14ac:dyDescent="0.25">
      <c r="A222" s="18"/>
      <c r="B222" s="18"/>
      <c r="C222" s="18"/>
      <c r="D222" s="193"/>
      <c r="E222" s="18"/>
      <c r="F222" s="18"/>
      <c r="G222" s="18"/>
      <c r="H222" s="18"/>
      <c r="I222" s="18"/>
      <c r="J222" s="18"/>
      <c r="K222" s="18"/>
      <c r="BT222" s="18"/>
      <c r="BU222" s="18"/>
      <c r="BW222" s="18"/>
      <c r="BX222" s="18"/>
      <c r="BY222" s="18"/>
      <c r="BZ222" s="18"/>
      <c r="CA222" s="18"/>
      <c r="CB222" s="18"/>
      <c r="CC222" s="18"/>
      <c r="CD222" s="18"/>
      <c r="CE222" s="18"/>
      <c r="CF222" s="18"/>
      <c r="CG222" s="18"/>
      <c r="CH222" s="18"/>
      <c r="CI222" s="18"/>
      <c r="CJ222" s="18"/>
      <c r="CK222" s="8"/>
    </row>
    <row r="223" spans="1:89" ht="15.75" customHeight="1" x14ac:dyDescent="0.25">
      <c r="A223" s="18"/>
      <c r="B223" s="18"/>
      <c r="C223" s="18"/>
      <c r="D223" s="193"/>
      <c r="E223" s="18"/>
      <c r="F223" s="18"/>
      <c r="G223" s="18"/>
      <c r="H223" s="18"/>
      <c r="I223" s="18"/>
      <c r="J223" s="18"/>
      <c r="K223" s="18"/>
      <c r="BT223" s="18"/>
      <c r="BU223" s="18"/>
      <c r="BW223" s="18"/>
      <c r="BX223" s="18"/>
      <c r="BY223" s="18"/>
      <c r="BZ223" s="18"/>
      <c r="CA223" s="18"/>
      <c r="CB223" s="18"/>
      <c r="CC223" s="18"/>
      <c r="CD223" s="18"/>
      <c r="CE223" s="18"/>
      <c r="CF223" s="18"/>
      <c r="CG223" s="18"/>
      <c r="CH223" s="18"/>
      <c r="CI223" s="18"/>
      <c r="CJ223" s="18"/>
      <c r="CK223" s="8"/>
    </row>
    <row r="224" spans="1:89" ht="15.75" customHeight="1" x14ac:dyDescent="0.25">
      <c r="A224" s="18"/>
      <c r="B224" s="18"/>
      <c r="C224" s="18"/>
      <c r="D224" s="193"/>
      <c r="E224" s="18"/>
      <c r="F224" s="18"/>
      <c r="G224" s="18"/>
      <c r="H224" s="18"/>
      <c r="I224" s="18"/>
      <c r="J224" s="18"/>
      <c r="K224" s="18"/>
      <c r="BT224" s="18"/>
      <c r="BU224" s="18"/>
      <c r="BW224" s="18"/>
      <c r="BX224" s="18"/>
      <c r="BY224" s="18"/>
      <c r="BZ224" s="18"/>
      <c r="CA224" s="18"/>
      <c r="CB224" s="18"/>
      <c r="CC224" s="18"/>
      <c r="CD224" s="18"/>
      <c r="CE224" s="18"/>
      <c r="CF224" s="18"/>
      <c r="CG224" s="18"/>
      <c r="CH224" s="18"/>
      <c r="CI224" s="18"/>
      <c r="CJ224" s="18"/>
      <c r="CK224" s="8"/>
    </row>
    <row r="225" spans="1:89" ht="15.75" customHeight="1" x14ac:dyDescent="0.25">
      <c r="A225" s="18"/>
      <c r="B225" s="18"/>
      <c r="C225" s="18"/>
      <c r="D225" s="193"/>
      <c r="E225" s="18"/>
      <c r="F225" s="18"/>
      <c r="G225" s="18"/>
      <c r="H225" s="18"/>
      <c r="I225" s="18"/>
      <c r="J225" s="18"/>
      <c r="K225" s="18"/>
      <c r="BT225" s="18"/>
      <c r="BU225" s="18"/>
      <c r="BW225" s="18"/>
      <c r="BX225" s="18"/>
      <c r="BY225" s="18"/>
      <c r="BZ225" s="18"/>
      <c r="CA225" s="18"/>
      <c r="CB225" s="18"/>
      <c r="CC225" s="18"/>
      <c r="CD225" s="18"/>
      <c r="CE225" s="18"/>
      <c r="CF225" s="18"/>
      <c r="CG225" s="18"/>
      <c r="CH225" s="18"/>
      <c r="CI225" s="18"/>
      <c r="CJ225" s="18"/>
      <c r="CK225" s="8"/>
    </row>
    <row r="226" spans="1:89" ht="15.75" customHeight="1" x14ac:dyDescent="0.25">
      <c r="A226" s="18"/>
      <c r="B226" s="18"/>
      <c r="C226" s="18"/>
      <c r="D226" s="193"/>
      <c r="E226" s="18"/>
      <c r="F226" s="18"/>
      <c r="G226" s="18"/>
      <c r="H226" s="18"/>
      <c r="I226" s="18"/>
      <c r="J226" s="18"/>
      <c r="K226" s="18"/>
      <c r="BT226" s="18"/>
      <c r="BU226" s="18"/>
      <c r="BW226" s="18"/>
      <c r="BX226" s="18"/>
      <c r="BY226" s="18"/>
      <c r="BZ226" s="18"/>
      <c r="CA226" s="18"/>
      <c r="CB226" s="18"/>
      <c r="CC226" s="18"/>
      <c r="CD226" s="18"/>
      <c r="CE226" s="18"/>
      <c r="CF226" s="18"/>
      <c r="CG226" s="18"/>
      <c r="CH226" s="18"/>
      <c r="CI226" s="18"/>
      <c r="CJ226" s="18"/>
      <c r="CK226" s="8"/>
    </row>
    <row r="227" spans="1:89" ht="15.75" customHeight="1" x14ac:dyDescent="0.25">
      <c r="A227" s="18"/>
      <c r="B227" s="18"/>
      <c r="C227" s="18"/>
      <c r="D227" s="193"/>
      <c r="E227" s="18"/>
      <c r="F227" s="18"/>
      <c r="G227" s="18"/>
      <c r="H227" s="18"/>
      <c r="I227" s="18"/>
      <c r="J227" s="18"/>
      <c r="K227" s="18"/>
      <c r="BT227" s="18"/>
      <c r="BU227" s="18"/>
      <c r="BW227" s="18"/>
      <c r="BX227" s="18"/>
      <c r="BY227" s="18"/>
      <c r="BZ227" s="18"/>
      <c r="CA227" s="18"/>
      <c r="CB227" s="18"/>
      <c r="CC227" s="18"/>
      <c r="CD227" s="18"/>
      <c r="CE227" s="18"/>
      <c r="CF227" s="18"/>
      <c r="CG227" s="18"/>
      <c r="CH227" s="18"/>
      <c r="CI227" s="18"/>
      <c r="CJ227" s="18"/>
      <c r="CK227" s="8"/>
    </row>
    <row r="228" spans="1:89" ht="15.75" customHeight="1" x14ac:dyDescent="0.25">
      <c r="A228" s="18"/>
      <c r="B228" s="18"/>
      <c r="C228" s="18"/>
      <c r="D228" s="193"/>
      <c r="E228" s="18"/>
      <c r="F228" s="18"/>
      <c r="G228" s="18"/>
      <c r="H228" s="18"/>
      <c r="I228" s="18"/>
      <c r="J228" s="18"/>
      <c r="K228" s="18"/>
      <c r="BT228" s="18"/>
      <c r="BU228" s="18"/>
      <c r="BW228" s="18"/>
      <c r="BX228" s="18"/>
      <c r="BY228" s="18"/>
      <c r="BZ228" s="18"/>
      <c r="CA228" s="18"/>
      <c r="CB228" s="18"/>
      <c r="CC228" s="18"/>
      <c r="CD228" s="18"/>
      <c r="CE228" s="18"/>
      <c r="CF228" s="18"/>
      <c r="CG228" s="18"/>
      <c r="CH228" s="18"/>
      <c r="CI228" s="18"/>
      <c r="CJ228" s="18"/>
      <c r="CK228" s="8"/>
    </row>
    <row r="229" spans="1:89" ht="15.75" customHeight="1" x14ac:dyDescent="0.25">
      <c r="A229" s="18"/>
      <c r="B229" s="18"/>
      <c r="C229" s="18"/>
      <c r="D229" s="193"/>
      <c r="E229" s="18"/>
      <c r="F229" s="18"/>
      <c r="G229" s="18"/>
      <c r="H229" s="18"/>
      <c r="I229" s="18"/>
      <c r="J229" s="18"/>
      <c r="K229" s="18"/>
      <c r="BT229" s="18"/>
      <c r="BU229" s="18"/>
      <c r="BW229" s="18"/>
      <c r="BX229" s="18"/>
      <c r="BY229" s="18"/>
      <c r="BZ229" s="18"/>
      <c r="CA229" s="18"/>
      <c r="CB229" s="18"/>
      <c r="CC229" s="18"/>
      <c r="CD229" s="18"/>
      <c r="CE229" s="18"/>
      <c r="CF229" s="18"/>
      <c r="CG229" s="18"/>
      <c r="CH229" s="18"/>
      <c r="CI229" s="18"/>
      <c r="CJ229" s="18"/>
      <c r="CK229" s="8"/>
    </row>
    <row r="230" spans="1:89" ht="15.75" customHeight="1" x14ac:dyDescent="0.25">
      <c r="A230" s="18"/>
      <c r="B230" s="18"/>
      <c r="C230" s="18"/>
      <c r="D230" s="193"/>
      <c r="E230" s="18"/>
      <c r="F230" s="18"/>
      <c r="G230" s="18"/>
      <c r="H230" s="18"/>
      <c r="I230" s="18"/>
      <c r="J230" s="18"/>
      <c r="K230" s="18"/>
      <c r="BT230" s="18"/>
      <c r="BU230" s="18"/>
      <c r="BW230" s="18"/>
      <c r="BX230" s="18"/>
      <c r="BY230" s="18"/>
      <c r="BZ230" s="18"/>
      <c r="CA230" s="18"/>
      <c r="CB230" s="18"/>
      <c r="CC230" s="18"/>
      <c r="CD230" s="18"/>
      <c r="CE230" s="18"/>
      <c r="CF230" s="18"/>
      <c r="CG230" s="18"/>
      <c r="CH230" s="18"/>
      <c r="CI230" s="18"/>
      <c r="CJ230" s="18"/>
      <c r="CK230" s="8"/>
    </row>
    <row r="231" spans="1:89" ht="15.75" customHeight="1" x14ac:dyDescent="0.25">
      <c r="A231" s="18"/>
      <c r="B231" s="18"/>
      <c r="C231" s="18"/>
      <c r="D231" s="193"/>
      <c r="E231" s="18"/>
      <c r="F231" s="18"/>
      <c r="G231" s="18"/>
      <c r="H231" s="18"/>
      <c r="I231" s="18"/>
      <c r="J231" s="18"/>
      <c r="K231" s="18"/>
      <c r="BT231" s="18"/>
      <c r="BU231" s="18"/>
      <c r="BW231" s="18"/>
      <c r="BX231" s="18"/>
      <c r="BY231" s="18"/>
      <c r="BZ231" s="18"/>
      <c r="CA231" s="18"/>
      <c r="CB231" s="18"/>
      <c r="CC231" s="18"/>
      <c r="CD231" s="18"/>
      <c r="CE231" s="18"/>
      <c r="CF231" s="18"/>
      <c r="CG231" s="18"/>
      <c r="CH231" s="18"/>
      <c r="CI231" s="18"/>
      <c r="CJ231" s="18"/>
      <c r="CK231" s="8"/>
    </row>
    <row r="232" spans="1:89" ht="15.75" customHeight="1" x14ac:dyDescent="0.25">
      <c r="A232" s="18"/>
      <c r="B232" s="18"/>
      <c r="C232" s="18"/>
      <c r="D232" s="193"/>
      <c r="E232" s="18"/>
      <c r="F232" s="18"/>
      <c r="G232" s="18"/>
      <c r="H232" s="18"/>
      <c r="I232" s="18"/>
      <c r="J232" s="18"/>
      <c r="K232" s="18"/>
      <c r="BT232" s="18"/>
      <c r="BU232" s="18"/>
      <c r="BW232" s="18"/>
      <c r="BX232" s="18"/>
      <c r="BY232" s="18"/>
      <c r="BZ232" s="18"/>
      <c r="CA232" s="18"/>
      <c r="CB232" s="18"/>
      <c r="CC232" s="18"/>
      <c r="CD232" s="18"/>
      <c r="CE232" s="18"/>
      <c r="CF232" s="18"/>
      <c r="CG232" s="18"/>
      <c r="CH232" s="18"/>
      <c r="CI232" s="18"/>
      <c r="CJ232" s="18"/>
      <c r="CK232" s="8"/>
    </row>
    <row r="233" spans="1:89" ht="15.75" customHeight="1" x14ac:dyDescent="0.25">
      <c r="A233" s="18"/>
      <c r="B233" s="18"/>
      <c r="C233" s="18"/>
      <c r="D233" s="193"/>
      <c r="E233" s="18"/>
      <c r="F233" s="18"/>
      <c r="G233" s="18"/>
      <c r="H233" s="18"/>
      <c r="I233" s="18"/>
      <c r="J233" s="18"/>
      <c r="K233" s="18"/>
      <c r="BT233" s="18"/>
      <c r="BU233" s="18"/>
      <c r="BW233" s="18"/>
      <c r="BX233" s="18"/>
      <c r="BY233" s="18"/>
      <c r="BZ233" s="18"/>
      <c r="CA233" s="18"/>
      <c r="CB233" s="18"/>
      <c r="CC233" s="18"/>
      <c r="CD233" s="18"/>
      <c r="CE233" s="18"/>
      <c r="CF233" s="18"/>
      <c r="CG233" s="18"/>
      <c r="CH233" s="18"/>
      <c r="CI233" s="18"/>
      <c r="CJ233" s="18"/>
      <c r="CK233" s="8"/>
    </row>
    <row r="234" spans="1:89" ht="15.75" customHeight="1" x14ac:dyDescent="0.25">
      <c r="A234" s="18"/>
      <c r="B234" s="18"/>
      <c r="C234" s="18"/>
      <c r="D234" s="193"/>
      <c r="E234" s="18"/>
      <c r="F234" s="18"/>
      <c r="G234" s="18"/>
      <c r="H234" s="18"/>
      <c r="I234" s="18"/>
      <c r="J234" s="18"/>
      <c r="K234" s="18"/>
      <c r="BT234" s="18"/>
      <c r="BU234" s="18"/>
      <c r="BW234" s="18"/>
      <c r="BX234" s="18"/>
      <c r="BY234" s="18"/>
      <c r="BZ234" s="18"/>
      <c r="CA234" s="18"/>
      <c r="CB234" s="18"/>
      <c r="CC234" s="18"/>
      <c r="CD234" s="18"/>
      <c r="CE234" s="18"/>
      <c r="CF234" s="18"/>
      <c r="CG234" s="18"/>
      <c r="CH234" s="18"/>
      <c r="CI234" s="18"/>
      <c r="CJ234" s="18"/>
      <c r="CK234" s="8"/>
    </row>
    <row r="235" spans="1:89" ht="15.75" customHeight="1" x14ac:dyDescent="0.25">
      <c r="A235" s="18"/>
      <c r="B235" s="18"/>
      <c r="C235" s="18"/>
      <c r="D235" s="193"/>
      <c r="E235" s="18"/>
      <c r="F235" s="18"/>
      <c r="G235" s="18"/>
      <c r="H235" s="18"/>
      <c r="I235" s="18"/>
      <c r="J235" s="18"/>
      <c r="K235" s="18"/>
      <c r="BT235" s="18"/>
      <c r="BU235" s="18"/>
      <c r="BW235" s="18"/>
      <c r="BX235" s="18"/>
      <c r="BY235" s="18"/>
      <c r="BZ235" s="18"/>
      <c r="CA235" s="18"/>
      <c r="CB235" s="18"/>
      <c r="CC235" s="18"/>
      <c r="CD235" s="18"/>
      <c r="CE235" s="18"/>
      <c r="CF235" s="18"/>
      <c r="CG235" s="18"/>
      <c r="CH235" s="18"/>
      <c r="CI235" s="18"/>
      <c r="CJ235" s="18"/>
      <c r="CK235" s="8"/>
    </row>
    <row r="236" spans="1:89" ht="15.75" customHeight="1" x14ac:dyDescent="0.25">
      <c r="A236" s="18"/>
      <c r="B236" s="18"/>
      <c r="C236" s="18"/>
      <c r="D236" s="193"/>
      <c r="E236" s="18"/>
      <c r="F236" s="18"/>
      <c r="G236" s="18"/>
      <c r="H236" s="18"/>
      <c r="I236" s="18"/>
      <c r="J236" s="18"/>
      <c r="K236" s="18"/>
      <c r="BT236" s="18"/>
      <c r="BU236" s="18"/>
      <c r="BW236" s="18"/>
      <c r="BX236" s="18"/>
      <c r="BY236" s="18"/>
      <c r="BZ236" s="18"/>
      <c r="CA236" s="18"/>
      <c r="CB236" s="18"/>
      <c r="CC236" s="18"/>
      <c r="CD236" s="18"/>
      <c r="CE236" s="18"/>
      <c r="CF236" s="18"/>
      <c r="CG236" s="18"/>
      <c r="CH236" s="18"/>
      <c r="CI236" s="18"/>
      <c r="CJ236" s="18"/>
      <c r="CK236" s="8"/>
    </row>
    <row r="237" spans="1:89" ht="15.75" customHeight="1" x14ac:dyDescent="0.25">
      <c r="A237" s="18"/>
      <c r="B237" s="18"/>
      <c r="C237" s="18"/>
      <c r="D237" s="193"/>
      <c r="E237" s="18"/>
      <c r="F237" s="18"/>
      <c r="G237" s="18"/>
      <c r="H237" s="18"/>
      <c r="I237" s="18"/>
      <c r="J237" s="18"/>
      <c r="K237" s="18"/>
      <c r="BT237" s="18"/>
      <c r="BU237" s="18"/>
      <c r="BW237" s="18"/>
      <c r="BX237" s="18"/>
      <c r="BY237" s="18"/>
      <c r="BZ237" s="18"/>
      <c r="CA237" s="18"/>
      <c r="CB237" s="18"/>
      <c r="CC237" s="18"/>
      <c r="CD237" s="18"/>
      <c r="CE237" s="18"/>
      <c r="CF237" s="18"/>
      <c r="CG237" s="18"/>
      <c r="CH237" s="18"/>
      <c r="CI237" s="18"/>
      <c r="CJ237" s="18"/>
      <c r="CK237" s="8"/>
    </row>
    <row r="238" spans="1:89" ht="15.75" customHeight="1" x14ac:dyDescent="0.25">
      <c r="A238" s="18"/>
      <c r="B238" s="18"/>
      <c r="C238" s="18"/>
      <c r="D238" s="193"/>
      <c r="E238" s="18"/>
      <c r="F238" s="18"/>
      <c r="G238" s="18"/>
      <c r="H238" s="18"/>
      <c r="I238" s="18"/>
      <c r="J238" s="18"/>
      <c r="K238" s="18"/>
      <c r="BT238" s="18"/>
      <c r="BU238" s="18"/>
      <c r="BW238" s="18"/>
      <c r="BX238" s="18"/>
      <c r="BY238" s="18"/>
      <c r="BZ238" s="18"/>
      <c r="CA238" s="18"/>
      <c r="CB238" s="18"/>
      <c r="CC238" s="18"/>
      <c r="CD238" s="18"/>
      <c r="CE238" s="18"/>
      <c r="CF238" s="18"/>
      <c r="CG238" s="18"/>
      <c r="CH238" s="18"/>
      <c r="CI238" s="18"/>
      <c r="CJ238" s="18"/>
      <c r="CK238" s="8"/>
    </row>
    <row r="239" spans="1:89" ht="15.75" customHeight="1" x14ac:dyDescent="0.25">
      <c r="A239" s="18"/>
      <c r="B239" s="18"/>
      <c r="C239" s="18"/>
      <c r="D239" s="193"/>
      <c r="E239" s="18"/>
      <c r="F239" s="18"/>
      <c r="G239" s="18"/>
      <c r="H239" s="18"/>
      <c r="I239" s="18"/>
      <c r="J239" s="18"/>
      <c r="K239" s="18"/>
      <c r="BT239" s="18"/>
      <c r="BU239" s="18"/>
      <c r="BW239" s="18"/>
      <c r="BX239" s="18"/>
      <c r="BY239" s="18"/>
      <c r="BZ239" s="18"/>
      <c r="CA239" s="18"/>
      <c r="CB239" s="18"/>
      <c r="CC239" s="18"/>
      <c r="CD239" s="18"/>
      <c r="CE239" s="18"/>
      <c r="CF239" s="18"/>
      <c r="CG239" s="18"/>
      <c r="CH239" s="18"/>
      <c r="CI239" s="18"/>
      <c r="CJ239" s="18"/>
      <c r="CK239" s="8"/>
    </row>
    <row r="240" spans="1:89" ht="15.75" customHeight="1" x14ac:dyDescent="0.25">
      <c r="A240" s="18"/>
      <c r="B240" s="18"/>
      <c r="C240" s="18"/>
      <c r="D240" s="193"/>
      <c r="E240" s="18"/>
      <c r="F240" s="18"/>
      <c r="G240" s="18"/>
      <c r="H240" s="18"/>
      <c r="I240" s="18"/>
      <c r="J240" s="18"/>
      <c r="K240" s="18"/>
      <c r="BT240" s="18"/>
      <c r="BU240" s="18"/>
      <c r="BW240" s="18"/>
      <c r="BX240" s="18"/>
      <c r="BY240" s="18"/>
      <c r="BZ240" s="18"/>
      <c r="CA240" s="18"/>
      <c r="CB240" s="18"/>
      <c r="CC240" s="18"/>
      <c r="CD240" s="18"/>
      <c r="CE240" s="18"/>
      <c r="CF240" s="18"/>
      <c r="CG240" s="18"/>
      <c r="CH240" s="18"/>
      <c r="CI240" s="18"/>
      <c r="CJ240" s="18"/>
      <c r="CK240" s="8"/>
    </row>
    <row r="241" spans="1:89" ht="15.75" customHeight="1" x14ac:dyDescent="0.25">
      <c r="A241" s="18"/>
      <c r="B241" s="18"/>
      <c r="C241" s="18"/>
      <c r="D241" s="193"/>
      <c r="E241" s="18"/>
      <c r="F241" s="18"/>
      <c r="G241" s="18"/>
      <c r="H241" s="18"/>
      <c r="I241" s="18"/>
      <c r="J241" s="18"/>
      <c r="K241" s="18"/>
      <c r="BT241" s="18"/>
      <c r="BU241" s="18"/>
      <c r="BW241" s="18"/>
      <c r="BX241" s="18"/>
      <c r="BY241" s="18"/>
      <c r="BZ241" s="18"/>
      <c r="CA241" s="18"/>
      <c r="CB241" s="18"/>
      <c r="CC241" s="18"/>
      <c r="CD241" s="18"/>
      <c r="CE241" s="18"/>
      <c r="CF241" s="18"/>
      <c r="CG241" s="18"/>
      <c r="CH241" s="18"/>
      <c r="CI241" s="18"/>
      <c r="CJ241" s="18"/>
      <c r="CK241" s="8"/>
    </row>
    <row r="242" spans="1:89" ht="15.75" customHeight="1" x14ac:dyDescent="0.25">
      <c r="A242" s="18"/>
      <c r="B242" s="18"/>
      <c r="C242" s="18"/>
      <c r="D242" s="193"/>
      <c r="E242" s="18"/>
      <c r="F242" s="18"/>
      <c r="G242" s="18"/>
      <c r="H242" s="18"/>
      <c r="I242" s="18"/>
      <c r="J242" s="18"/>
      <c r="K242" s="18"/>
      <c r="BT242" s="18"/>
      <c r="BU242" s="18"/>
      <c r="BW242" s="18"/>
      <c r="BX242" s="18"/>
      <c r="BY242" s="18"/>
      <c r="BZ242" s="18"/>
      <c r="CA242" s="18"/>
      <c r="CB242" s="18"/>
      <c r="CC242" s="18"/>
      <c r="CD242" s="18"/>
      <c r="CE242" s="18"/>
      <c r="CF242" s="18"/>
      <c r="CG242" s="18"/>
      <c r="CH242" s="18"/>
      <c r="CI242" s="18"/>
      <c r="CJ242" s="18"/>
      <c r="CK242" s="8"/>
    </row>
    <row r="243" spans="1:89" ht="15.75" customHeight="1" x14ac:dyDescent="0.25">
      <c r="A243" s="18"/>
      <c r="B243" s="18"/>
      <c r="C243" s="18"/>
      <c r="D243" s="193"/>
      <c r="E243" s="18"/>
      <c r="F243" s="18"/>
      <c r="G243" s="18"/>
      <c r="H243" s="18"/>
      <c r="I243" s="18"/>
      <c r="J243" s="18"/>
      <c r="K243" s="18"/>
      <c r="BT243" s="18"/>
      <c r="BU243" s="18"/>
      <c r="BW243" s="18"/>
      <c r="BX243" s="18"/>
      <c r="BY243" s="18"/>
      <c r="BZ243" s="18"/>
      <c r="CA243" s="18"/>
      <c r="CB243" s="18"/>
      <c r="CC243" s="18"/>
      <c r="CD243" s="18"/>
      <c r="CE243" s="18"/>
      <c r="CF243" s="18"/>
      <c r="CG243" s="18"/>
      <c r="CH243" s="18"/>
      <c r="CI243" s="18"/>
      <c r="CJ243" s="18"/>
      <c r="CK243" s="8"/>
    </row>
    <row r="244" spans="1:89" ht="15.75" customHeight="1" x14ac:dyDescent="0.25">
      <c r="A244" s="18"/>
      <c r="B244" s="18"/>
      <c r="C244" s="18"/>
      <c r="D244" s="193"/>
      <c r="E244" s="18"/>
      <c r="F244" s="18"/>
      <c r="G244" s="18"/>
      <c r="H244" s="18"/>
      <c r="I244" s="18"/>
      <c r="J244" s="18"/>
      <c r="K244" s="18"/>
      <c r="BT244" s="18"/>
      <c r="BU244" s="18"/>
      <c r="BW244" s="18"/>
      <c r="BX244" s="18"/>
      <c r="BY244" s="18"/>
      <c r="BZ244" s="18"/>
      <c r="CA244" s="18"/>
      <c r="CB244" s="18"/>
      <c r="CC244" s="18"/>
      <c r="CD244" s="18"/>
      <c r="CE244" s="18"/>
      <c r="CF244" s="18"/>
      <c r="CG244" s="18"/>
      <c r="CH244" s="18"/>
      <c r="CI244" s="18"/>
      <c r="CJ244" s="18"/>
      <c r="CK244" s="8"/>
    </row>
    <row r="245" spans="1:89" ht="15.75" customHeight="1" x14ac:dyDescent="0.25">
      <c r="A245" s="18"/>
      <c r="B245" s="18"/>
      <c r="C245" s="18"/>
      <c r="D245" s="193"/>
      <c r="E245" s="18"/>
      <c r="F245" s="18"/>
      <c r="G245" s="18"/>
      <c r="H245" s="18"/>
      <c r="I245" s="18"/>
      <c r="J245" s="18"/>
      <c r="K245" s="18"/>
      <c r="BT245" s="18"/>
      <c r="BU245" s="18"/>
      <c r="BW245" s="18"/>
      <c r="BX245" s="18"/>
      <c r="BY245" s="18"/>
      <c r="BZ245" s="18"/>
      <c r="CA245" s="18"/>
      <c r="CB245" s="18"/>
      <c r="CC245" s="18"/>
      <c r="CD245" s="18"/>
      <c r="CE245" s="18"/>
      <c r="CF245" s="18"/>
      <c r="CG245" s="18"/>
      <c r="CH245" s="18"/>
      <c r="CI245" s="18"/>
      <c r="CJ245" s="18"/>
      <c r="CK245" s="8"/>
    </row>
    <row r="246" spans="1:89" ht="15.75" customHeight="1" x14ac:dyDescent="0.25">
      <c r="A246" s="18"/>
      <c r="B246" s="18"/>
      <c r="C246" s="18"/>
      <c r="D246" s="193"/>
      <c r="E246" s="18"/>
      <c r="F246" s="18"/>
      <c r="G246" s="18"/>
      <c r="H246" s="18"/>
      <c r="I246" s="18"/>
      <c r="J246" s="18"/>
      <c r="K246" s="18"/>
      <c r="BT246" s="18"/>
      <c r="BU246" s="18"/>
      <c r="BW246" s="18"/>
      <c r="BX246" s="18"/>
      <c r="BY246" s="18"/>
      <c r="BZ246" s="18"/>
      <c r="CA246" s="18"/>
      <c r="CB246" s="18"/>
      <c r="CC246" s="18"/>
      <c r="CD246" s="18"/>
      <c r="CE246" s="18"/>
      <c r="CF246" s="18"/>
      <c r="CG246" s="18"/>
      <c r="CH246" s="18"/>
      <c r="CI246" s="18"/>
      <c r="CJ246" s="18"/>
      <c r="CK246" s="8"/>
    </row>
    <row r="247" spans="1:89" ht="15.75" customHeight="1" x14ac:dyDescent="0.25">
      <c r="A247" s="18"/>
      <c r="B247" s="18"/>
      <c r="C247" s="18"/>
      <c r="D247" s="193"/>
      <c r="E247" s="18"/>
      <c r="F247" s="18"/>
      <c r="G247" s="18"/>
      <c r="H247" s="18"/>
      <c r="I247" s="18"/>
      <c r="J247" s="18"/>
      <c r="K247" s="18"/>
      <c r="BT247" s="18"/>
      <c r="BU247" s="18"/>
      <c r="BW247" s="18"/>
      <c r="BX247" s="18"/>
      <c r="BY247" s="18"/>
      <c r="BZ247" s="18"/>
      <c r="CA247" s="18"/>
      <c r="CB247" s="18"/>
      <c r="CC247" s="18"/>
      <c r="CD247" s="18"/>
      <c r="CE247" s="18"/>
      <c r="CF247" s="18"/>
      <c r="CG247" s="18"/>
      <c r="CH247" s="18"/>
      <c r="CI247" s="18"/>
      <c r="CJ247" s="18"/>
      <c r="CK247" s="8"/>
    </row>
    <row r="248" spans="1:89" ht="15.75" customHeight="1" x14ac:dyDescent="0.25">
      <c r="A248" s="18"/>
      <c r="B248" s="18"/>
      <c r="C248" s="18"/>
      <c r="D248" s="193"/>
      <c r="E248" s="18"/>
      <c r="F248" s="18"/>
      <c r="G248" s="18"/>
      <c r="H248" s="18"/>
      <c r="I248" s="18"/>
      <c r="J248" s="18"/>
      <c r="K248" s="18"/>
      <c r="BT248" s="18"/>
      <c r="BU248" s="18"/>
      <c r="BW248" s="18"/>
      <c r="BX248" s="18"/>
      <c r="BY248" s="18"/>
      <c r="BZ248" s="18"/>
      <c r="CA248" s="18"/>
      <c r="CB248" s="18"/>
      <c r="CC248" s="18"/>
      <c r="CD248" s="18"/>
      <c r="CE248" s="18"/>
      <c r="CF248" s="18"/>
      <c r="CG248" s="18"/>
      <c r="CH248" s="18"/>
      <c r="CI248" s="18"/>
      <c r="CJ248" s="18"/>
      <c r="CK248" s="8"/>
    </row>
    <row r="249" spans="1:89" ht="15.75" customHeight="1" x14ac:dyDescent="0.25">
      <c r="A249" s="18"/>
      <c r="B249" s="18"/>
      <c r="C249" s="18"/>
      <c r="D249" s="193"/>
      <c r="E249" s="18"/>
      <c r="F249" s="18"/>
      <c r="G249" s="18"/>
      <c r="H249" s="18"/>
      <c r="I249" s="18"/>
      <c r="J249" s="18"/>
      <c r="K249" s="18"/>
      <c r="BT249" s="18"/>
      <c r="BU249" s="18"/>
      <c r="BW249" s="18"/>
      <c r="BX249" s="18"/>
      <c r="BY249" s="18"/>
      <c r="BZ249" s="18"/>
      <c r="CA249" s="18"/>
      <c r="CB249" s="18"/>
      <c r="CC249" s="18"/>
      <c r="CD249" s="18"/>
      <c r="CE249" s="18"/>
      <c r="CF249" s="18"/>
      <c r="CG249" s="18"/>
      <c r="CH249" s="18"/>
      <c r="CI249" s="18"/>
      <c r="CJ249" s="18"/>
      <c r="CK249" s="8"/>
    </row>
    <row r="250" spans="1:89" ht="15.75" customHeight="1" x14ac:dyDescent="0.25">
      <c r="A250" s="18"/>
      <c r="B250" s="18"/>
      <c r="C250" s="18"/>
      <c r="D250" s="193"/>
      <c r="E250" s="18"/>
      <c r="F250" s="18"/>
      <c r="G250" s="18"/>
      <c r="H250" s="18"/>
      <c r="I250" s="18"/>
      <c r="J250" s="18"/>
      <c r="K250" s="18"/>
      <c r="BT250" s="18"/>
      <c r="BU250" s="18"/>
      <c r="BW250" s="18"/>
      <c r="BX250" s="18"/>
      <c r="BY250" s="18"/>
      <c r="BZ250" s="18"/>
      <c r="CA250" s="18"/>
      <c r="CB250" s="18"/>
      <c r="CC250" s="18"/>
      <c r="CD250" s="18"/>
      <c r="CE250" s="18"/>
      <c r="CF250" s="18"/>
      <c r="CG250" s="18"/>
      <c r="CH250" s="18"/>
      <c r="CI250" s="18"/>
      <c r="CJ250" s="18"/>
      <c r="CK250" s="8"/>
    </row>
    <row r="251" spans="1:89" ht="15.75" customHeight="1" x14ac:dyDescent="0.25">
      <c r="A251" s="18"/>
      <c r="B251" s="18"/>
      <c r="C251" s="18"/>
      <c r="D251" s="193"/>
      <c r="E251" s="18"/>
      <c r="F251" s="18"/>
      <c r="G251" s="18"/>
      <c r="H251" s="18"/>
      <c r="I251" s="18"/>
      <c r="J251" s="18"/>
      <c r="K251" s="18"/>
      <c r="BT251" s="18"/>
      <c r="BU251" s="18"/>
      <c r="BW251" s="18"/>
      <c r="BX251" s="18"/>
      <c r="BY251" s="18"/>
      <c r="BZ251" s="18"/>
      <c r="CA251" s="18"/>
      <c r="CB251" s="18"/>
      <c r="CC251" s="18"/>
      <c r="CD251" s="18"/>
      <c r="CE251" s="18"/>
      <c r="CF251" s="18"/>
      <c r="CG251" s="18"/>
      <c r="CH251" s="18"/>
      <c r="CI251" s="18"/>
      <c r="CJ251" s="18"/>
      <c r="CK251" s="8"/>
    </row>
    <row r="252" spans="1:89" ht="15.75" customHeight="1" x14ac:dyDescent="0.25">
      <c r="A252" s="18"/>
      <c r="B252" s="18"/>
      <c r="C252" s="18"/>
      <c r="D252" s="193"/>
      <c r="E252" s="18"/>
      <c r="F252" s="18"/>
      <c r="G252" s="18"/>
      <c r="H252" s="18"/>
      <c r="I252" s="18"/>
      <c r="J252" s="18"/>
      <c r="K252" s="18"/>
      <c r="BT252" s="18"/>
      <c r="BU252" s="18"/>
      <c r="BW252" s="18"/>
      <c r="BX252" s="18"/>
      <c r="BY252" s="18"/>
      <c r="BZ252" s="18"/>
      <c r="CA252" s="18"/>
      <c r="CB252" s="18"/>
      <c r="CC252" s="18"/>
      <c r="CD252" s="18"/>
      <c r="CE252" s="18"/>
      <c r="CF252" s="18"/>
      <c r="CG252" s="18"/>
      <c r="CH252" s="18"/>
      <c r="CI252" s="18"/>
      <c r="CJ252" s="18"/>
      <c r="CK252" s="8"/>
    </row>
    <row r="253" spans="1:89" ht="15.75" customHeight="1" x14ac:dyDescent="0.25">
      <c r="A253" s="18"/>
      <c r="B253" s="18"/>
      <c r="C253" s="18"/>
      <c r="D253" s="193"/>
      <c r="E253" s="18"/>
      <c r="F253" s="18"/>
      <c r="G253" s="18"/>
      <c r="H253" s="18"/>
      <c r="I253" s="18"/>
      <c r="J253" s="18"/>
      <c r="K253" s="18"/>
      <c r="BT253" s="18"/>
      <c r="BU253" s="18"/>
      <c r="BW253" s="18"/>
      <c r="BX253" s="18"/>
      <c r="BY253" s="18"/>
      <c r="BZ253" s="18"/>
      <c r="CA253" s="18"/>
      <c r="CB253" s="18"/>
      <c r="CC253" s="18"/>
      <c r="CD253" s="18"/>
      <c r="CE253" s="18"/>
      <c r="CF253" s="18"/>
      <c r="CG253" s="18"/>
      <c r="CH253" s="18"/>
      <c r="CI253" s="18"/>
      <c r="CJ253" s="18"/>
      <c r="CK253" s="8"/>
    </row>
    <row r="254" spans="1:89" ht="15.75" customHeight="1" x14ac:dyDescent="0.25">
      <c r="A254" s="18"/>
      <c r="B254" s="18"/>
      <c r="C254" s="18"/>
      <c r="D254" s="193"/>
      <c r="E254" s="18"/>
      <c r="F254" s="18"/>
      <c r="G254" s="18"/>
      <c r="H254" s="18"/>
      <c r="I254" s="18"/>
      <c r="J254" s="18"/>
      <c r="K254" s="18"/>
      <c r="BT254" s="18"/>
      <c r="BU254" s="18"/>
      <c r="BW254" s="18"/>
      <c r="BX254" s="18"/>
      <c r="BY254" s="18"/>
      <c r="BZ254" s="18"/>
      <c r="CA254" s="18"/>
      <c r="CB254" s="18"/>
      <c r="CC254" s="18"/>
      <c r="CD254" s="18"/>
      <c r="CE254" s="18"/>
      <c r="CF254" s="18"/>
      <c r="CG254" s="18"/>
      <c r="CH254" s="18"/>
      <c r="CI254" s="18"/>
      <c r="CJ254" s="18"/>
      <c r="CK254" s="8"/>
    </row>
    <row r="255" spans="1:89" ht="15.75" customHeight="1" x14ac:dyDescent="0.25">
      <c r="A255" s="18"/>
      <c r="B255" s="18"/>
      <c r="C255" s="18"/>
      <c r="D255" s="193"/>
      <c r="E255" s="18"/>
      <c r="F255" s="18"/>
      <c r="G255" s="18"/>
      <c r="H255" s="18"/>
      <c r="I255" s="18"/>
      <c r="J255" s="18"/>
      <c r="K255" s="18"/>
      <c r="BT255" s="18"/>
      <c r="BU255" s="18"/>
      <c r="BW255" s="18"/>
      <c r="BX255" s="18"/>
      <c r="BY255" s="18"/>
      <c r="BZ255" s="18"/>
      <c r="CA255" s="18"/>
      <c r="CB255" s="18"/>
      <c r="CC255" s="18"/>
      <c r="CD255" s="18"/>
      <c r="CE255" s="18"/>
      <c r="CF255" s="18"/>
      <c r="CG255" s="18"/>
      <c r="CH255" s="18"/>
      <c r="CI255" s="18"/>
      <c r="CJ255" s="18"/>
      <c r="CK255" s="8"/>
    </row>
    <row r="256" spans="1:89" ht="15.75" customHeight="1" x14ac:dyDescent="0.25">
      <c r="A256" s="18"/>
      <c r="B256" s="18"/>
      <c r="C256" s="18"/>
      <c r="D256" s="193"/>
      <c r="E256" s="18"/>
      <c r="F256" s="18"/>
      <c r="G256" s="18"/>
      <c r="H256" s="18"/>
      <c r="I256" s="18"/>
      <c r="J256" s="18"/>
      <c r="K256" s="18"/>
      <c r="BT256" s="18"/>
      <c r="BU256" s="18"/>
      <c r="BW256" s="18"/>
      <c r="BX256" s="18"/>
      <c r="BY256" s="18"/>
      <c r="BZ256" s="18"/>
      <c r="CA256" s="18"/>
      <c r="CB256" s="18"/>
      <c r="CC256" s="18"/>
      <c r="CD256" s="18"/>
      <c r="CE256" s="18"/>
      <c r="CF256" s="18"/>
      <c r="CG256" s="18"/>
      <c r="CH256" s="18"/>
      <c r="CI256" s="18"/>
      <c r="CJ256" s="18"/>
      <c r="CK256" s="8"/>
    </row>
    <row r="257" spans="1:89" ht="15.75" customHeight="1" x14ac:dyDescent="0.25">
      <c r="A257" s="18"/>
      <c r="B257" s="18"/>
      <c r="C257" s="18"/>
      <c r="D257" s="193"/>
      <c r="E257" s="18"/>
      <c r="F257" s="18"/>
      <c r="G257" s="18"/>
      <c r="H257" s="18"/>
      <c r="I257" s="18"/>
      <c r="J257" s="18"/>
      <c r="K257" s="18"/>
      <c r="BT257" s="18"/>
      <c r="BU257" s="18"/>
      <c r="BW257" s="18"/>
      <c r="BX257" s="18"/>
      <c r="BY257" s="18"/>
      <c r="BZ257" s="18"/>
      <c r="CA257" s="18"/>
      <c r="CB257" s="18"/>
      <c r="CC257" s="18"/>
      <c r="CD257" s="18"/>
      <c r="CE257" s="18"/>
      <c r="CF257" s="18"/>
      <c r="CG257" s="18"/>
      <c r="CH257" s="18"/>
      <c r="CI257" s="18"/>
      <c r="CJ257" s="18"/>
      <c r="CK257" s="8"/>
    </row>
    <row r="258" spans="1:89" ht="15.75" customHeight="1" x14ac:dyDescent="0.25">
      <c r="A258" s="18"/>
      <c r="B258" s="18"/>
      <c r="C258" s="18"/>
      <c r="D258" s="193"/>
      <c r="E258" s="18"/>
      <c r="F258" s="18"/>
      <c r="G258" s="18"/>
      <c r="H258" s="18"/>
      <c r="I258" s="18"/>
      <c r="J258" s="18"/>
      <c r="K258" s="18"/>
      <c r="BT258" s="18"/>
      <c r="BU258" s="18"/>
      <c r="BW258" s="18"/>
      <c r="BX258" s="18"/>
      <c r="BY258" s="18"/>
      <c r="BZ258" s="18"/>
      <c r="CA258" s="18"/>
      <c r="CB258" s="18"/>
      <c r="CC258" s="18"/>
      <c r="CD258" s="18"/>
      <c r="CE258" s="18"/>
      <c r="CF258" s="18"/>
      <c r="CG258" s="18"/>
      <c r="CH258" s="18"/>
      <c r="CI258" s="18"/>
      <c r="CJ258" s="18"/>
      <c r="CK258" s="8"/>
    </row>
    <row r="259" spans="1:89" ht="15.75" customHeight="1" x14ac:dyDescent="0.25">
      <c r="A259" s="18"/>
      <c r="B259" s="18"/>
      <c r="C259" s="18"/>
      <c r="D259" s="193"/>
      <c r="E259" s="18"/>
      <c r="F259" s="18"/>
      <c r="G259" s="18"/>
      <c r="H259" s="18"/>
      <c r="I259" s="18"/>
      <c r="J259" s="18"/>
      <c r="K259" s="18"/>
      <c r="BT259" s="18"/>
      <c r="BU259" s="18"/>
      <c r="BW259" s="18"/>
      <c r="BX259" s="18"/>
      <c r="BY259" s="18"/>
      <c r="BZ259" s="18"/>
      <c r="CA259" s="18"/>
      <c r="CB259" s="18"/>
      <c r="CC259" s="18"/>
      <c r="CD259" s="18"/>
      <c r="CE259" s="18"/>
      <c r="CF259" s="18"/>
      <c r="CG259" s="18"/>
      <c r="CH259" s="18"/>
      <c r="CI259" s="18"/>
      <c r="CJ259" s="18"/>
      <c r="CK259" s="8"/>
    </row>
    <row r="260" spans="1:89" ht="15.75" customHeight="1" x14ac:dyDescent="0.25">
      <c r="A260" s="18"/>
      <c r="B260" s="18"/>
      <c r="C260" s="18"/>
      <c r="D260" s="193"/>
      <c r="E260" s="18"/>
      <c r="F260" s="18"/>
      <c r="G260" s="18"/>
      <c r="H260" s="18"/>
      <c r="I260" s="18"/>
      <c r="J260" s="18"/>
      <c r="K260" s="18"/>
      <c r="BT260" s="18"/>
      <c r="BU260" s="18"/>
      <c r="BW260" s="18"/>
      <c r="BX260" s="18"/>
      <c r="BY260" s="18"/>
      <c r="BZ260" s="18"/>
      <c r="CA260" s="18"/>
      <c r="CB260" s="18"/>
      <c r="CC260" s="18"/>
      <c r="CD260" s="18"/>
      <c r="CE260" s="18"/>
      <c r="CF260" s="18"/>
      <c r="CG260" s="18"/>
      <c r="CH260" s="18"/>
      <c r="CI260" s="18"/>
      <c r="CJ260" s="18"/>
      <c r="CK260" s="8"/>
    </row>
    <row r="261" spans="1:89" ht="15.75" customHeight="1" x14ac:dyDescent="0.25">
      <c r="A261" s="18"/>
      <c r="B261" s="18"/>
      <c r="C261" s="18"/>
      <c r="D261" s="193"/>
      <c r="E261" s="18"/>
      <c r="F261" s="18"/>
      <c r="G261" s="18"/>
      <c r="H261" s="18"/>
      <c r="I261" s="18"/>
      <c r="J261" s="18"/>
      <c r="K261" s="18"/>
      <c r="BT261" s="18"/>
      <c r="BU261" s="18"/>
      <c r="BW261" s="18"/>
      <c r="BX261" s="18"/>
      <c r="BY261" s="18"/>
      <c r="BZ261" s="18"/>
      <c r="CA261" s="18"/>
      <c r="CB261" s="18"/>
      <c r="CC261" s="18"/>
      <c r="CD261" s="18"/>
      <c r="CE261" s="18"/>
      <c r="CF261" s="18"/>
      <c r="CG261" s="18"/>
      <c r="CH261" s="18"/>
      <c r="CI261" s="18"/>
      <c r="CJ261" s="18"/>
      <c r="CK261" s="8"/>
    </row>
    <row r="262" spans="1:89" ht="15.75" customHeight="1" x14ac:dyDescent="0.25">
      <c r="A262" s="18"/>
      <c r="B262" s="18"/>
      <c r="C262" s="18"/>
      <c r="D262" s="193"/>
      <c r="E262" s="18"/>
      <c r="F262" s="18"/>
      <c r="G262" s="18"/>
      <c r="H262" s="18"/>
      <c r="I262" s="18"/>
      <c r="J262" s="18"/>
      <c r="K262" s="18"/>
      <c r="BT262" s="18"/>
      <c r="BU262" s="18"/>
      <c r="BW262" s="18"/>
      <c r="BX262" s="18"/>
      <c r="BY262" s="18"/>
      <c r="BZ262" s="18"/>
      <c r="CA262" s="18"/>
      <c r="CB262" s="18"/>
      <c r="CC262" s="18"/>
      <c r="CD262" s="18"/>
      <c r="CE262" s="18"/>
      <c r="CF262" s="18"/>
      <c r="CG262" s="18"/>
      <c r="CH262" s="18"/>
      <c r="CI262" s="18"/>
      <c r="CJ262" s="18"/>
      <c r="CK262" s="8"/>
    </row>
    <row r="263" spans="1:89" ht="15.75" customHeight="1" x14ac:dyDescent="0.25">
      <c r="A263" s="18"/>
      <c r="B263" s="18"/>
      <c r="C263" s="18"/>
      <c r="D263" s="193"/>
      <c r="E263" s="18"/>
      <c r="F263" s="18"/>
      <c r="G263" s="18"/>
      <c r="H263" s="18"/>
      <c r="I263" s="18"/>
      <c r="J263" s="18"/>
      <c r="K263" s="18"/>
      <c r="BT263" s="18"/>
      <c r="BU263" s="18"/>
      <c r="BW263" s="18"/>
      <c r="BX263" s="18"/>
      <c r="BY263" s="18"/>
      <c r="BZ263" s="18"/>
      <c r="CA263" s="18"/>
      <c r="CB263" s="18"/>
      <c r="CC263" s="18"/>
      <c r="CD263" s="18"/>
      <c r="CE263" s="18"/>
      <c r="CF263" s="18"/>
      <c r="CG263" s="18"/>
      <c r="CH263" s="18"/>
      <c r="CI263" s="18"/>
      <c r="CJ263" s="18"/>
      <c r="CK263" s="8"/>
    </row>
    <row r="264" spans="1:89" ht="15.75" customHeight="1" x14ac:dyDescent="0.25">
      <c r="A264" s="18"/>
      <c r="B264" s="18"/>
      <c r="C264" s="18"/>
      <c r="D264" s="193"/>
      <c r="E264" s="18"/>
      <c r="F264" s="18"/>
      <c r="G264" s="18"/>
      <c r="H264" s="18"/>
      <c r="I264" s="18"/>
      <c r="J264" s="18"/>
      <c r="K264" s="18"/>
      <c r="BT264" s="18"/>
      <c r="BU264" s="18"/>
      <c r="BW264" s="18"/>
      <c r="BX264" s="18"/>
      <c r="BY264" s="18"/>
      <c r="BZ264" s="18"/>
      <c r="CA264" s="18"/>
      <c r="CB264" s="18"/>
      <c r="CC264" s="18"/>
      <c r="CD264" s="18"/>
      <c r="CE264" s="18"/>
      <c r="CF264" s="18"/>
      <c r="CG264" s="18"/>
      <c r="CH264" s="18"/>
      <c r="CI264" s="18"/>
      <c r="CJ264" s="18"/>
      <c r="CK264" s="8"/>
    </row>
    <row r="265" spans="1:89" ht="15.75" customHeight="1" x14ac:dyDescent="0.25">
      <c r="A265" s="18"/>
      <c r="B265" s="18"/>
      <c r="C265" s="18"/>
      <c r="D265" s="193"/>
      <c r="E265" s="18"/>
      <c r="F265" s="18"/>
      <c r="G265" s="18"/>
      <c r="H265" s="18"/>
      <c r="I265" s="18"/>
      <c r="J265" s="18"/>
      <c r="K265" s="18"/>
      <c r="BT265" s="18"/>
      <c r="BU265" s="18"/>
      <c r="BW265" s="18"/>
      <c r="BX265" s="18"/>
      <c r="BY265" s="18"/>
      <c r="BZ265" s="18"/>
      <c r="CA265" s="18"/>
      <c r="CB265" s="18"/>
      <c r="CC265" s="18"/>
      <c r="CD265" s="18"/>
      <c r="CE265" s="18"/>
      <c r="CF265" s="18"/>
      <c r="CG265" s="18"/>
      <c r="CH265" s="18"/>
      <c r="CI265" s="18"/>
      <c r="CJ265" s="18"/>
      <c r="CK265" s="8"/>
    </row>
    <row r="266" spans="1:89" ht="15.75" customHeight="1" x14ac:dyDescent="0.25">
      <c r="A266" s="18"/>
      <c r="B266" s="18"/>
      <c r="C266" s="18"/>
      <c r="D266" s="193"/>
      <c r="E266" s="18"/>
      <c r="F266" s="18"/>
      <c r="G266" s="18"/>
      <c r="H266" s="18"/>
      <c r="I266" s="18"/>
      <c r="J266" s="18"/>
      <c r="K266" s="18"/>
      <c r="BT266" s="18"/>
      <c r="BU266" s="18"/>
      <c r="BW266" s="18"/>
      <c r="BX266" s="18"/>
      <c r="BY266" s="18"/>
      <c r="BZ266" s="18"/>
      <c r="CA266" s="18"/>
      <c r="CB266" s="18"/>
      <c r="CC266" s="18"/>
      <c r="CD266" s="18"/>
      <c r="CE266" s="18"/>
      <c r="CF266" s="18"/>
      <c r="CG266" s="18"/>
      <c r="CH266" s="18"/>
      <c r="CI266" s="18"/>
      <c r="CJ266" s="18"/>
      <c r="CK266" s="8"/>
    </row>
    <row r="267" spans="1:89" ht="15.75" customHeight="1" x14ac:dyDescent="0.25">
      <c r="A267" s="18"/>
      <c r="B267" s="18"/>
      <c r="C267" s="18"/>
      <c r="D267" s="193"/>
      <c r="E267" s="18"/>
      <c r="F267" s="18"/>
      <c r="G267" s="18"/>
      <c r="H267" s="18"/>
      <c r="I267" s="18"/>
      <c r="J267" s="18"/>
      <c r="K267" s="18"/>
      <c r="BT267" s="18"/>
      <c r="BU267" s="18"/>
      <c r="BW267" s="18"/>
      <c r="BX267" s="18"/>
      <c r="BY267" s="18"/>
      <c r="BZ267" s="18"/>
      <c r="CA267" s="18"/>
      <c r="CB267" s="18"/>
      <c r="CC267" s="18"/>
      <c r="CD267" s="18"/>
      <c r="CE267" s="18"/>
      <c r="CF267" s="18"/>
      <c r="CG267" s="18"/>
      <c r="CH267" s="18"/>
      <c r="CI267" s="18"/>
      <c r="CJ267" s="18"/>
      <c r="CK267" s="8"/>
    </row>
    <row r="268" spans="1:89" ht="15.75" customHeight="1" x14ac:dyDescent="0.25">
      <c r="A268" s="18"/>
      <c r="B268" s="18"/>
      <c r="C268" s="18"/>
      <c r="D268" s="193"/>
      <c r="E268" s="18"/>
      <c r="F268" s="18"/>
      <c r="G268" s="18"/>
      <c r="H268" s="18"/>
      <c r="I268" s="18"/>
      <c r="J268" s="18"/>
      <c r="K268" s="18"/>
      <c r="BT268" s="18"/>
      <c r="BU268" s="18"/>
      <c r="BW268" s="18"/>
      <c r="BX268" s="18"/>
      <c r="BY268" s="18"/>
      <c r="BZ268" s="18"/>
      <c r="CA268" s="18"/>
      <c r="CB268" s="18"/>
      <c r="CC268" s="18"/>
      <c r="CD268" s="18"/>
      <c r="CE268" s="18"/>
      <c r="CF268" s="18"/>
      <c r="CG268" s="18"/>
      <c r="CH268" s="18"/>
      <c r="CI268" s="18"/>
      <c r="CJ268" s="18"/>
      <c r="CK268" s="8"/>
    </row>
    <row r="269" spans="1:89" ht="15.75" customHeight="1" x14ac:dyDescent="0.25">
      <c r="A269" s="18"/>
      <c r="B269" s="18"/>
      <c r="C269" s="18"/>
      <c r="D269" s="193"/>
      <c r="E269" s="18"/>
      <c r="F269" s="18"/>
      <c r="G269" s="18"/>
      <c r="H269" s="18"/>
      <c r="I269" s="18"/>
      <c r="J269" s="18"/>
      <c r="K269" s="18"/>
      <c r="BT269" s="18"/>
      <c r="BU269" s="18"/>
      <c r="BW269" s="18"/>
      <c r="BX269" s="18"/>
      <c r="BY269" s="18"/>
      <c r="BZ269" s="18"/>
      <c r="CA269" s="18"/>
      <c r="CB269" s="18"/>
      <c r="CC269" s="18"/>
      <c r="CD269" s="18"/>
      <c r="CE269" s="18"/>
      <c r="CF269" s="18"/>
      <c r="CG269" s="18"/>
      <c r="CH269" s="18"/>
      <c r="CI269" s="18"/>
      <c r="CJ269" s="18"/>
      <c r="CK269" s="8"/>
    </row>
    <row r="270" spans="1:89" ht="15.75" customHeight="1" x14ac:dyDescent="0.25">
      <c r="A270" s="18"/>
      <c r="B270" s="18"/>
      <c r="C270" s="18"/>
      <c r="D270" s="193"/>
      <c r="E270" s="18"/>
      <c r="F270" s="18"/>
      <c r="G270" s="18"/>
      <c r="H270" s="18"/>
      <c r="I270" s="18"/>
      <c r="J270" s="18"/>
      <c r="K270" s="18"/>
      <c r="BT270" s="18"/>
      <c r="BU270" s="18"/>
      <c r="BW270" s="18"/>
      <c r="BX270" s="18"/>
      <c r="BY270" s="18"/>
      <c r="BZ270" s="18"/>
      <c r="CA270" s="18"/>
      <c r="CB270" s="18"/>
      <c r="CC270" s="18"/>
      <c r="CD270" s="18"/>
      <c r="CE270" s="18"/>
      <c r="CF270" s="18"/>
      <c r="CG270" s="18"/>
      <c r="CH270" s="18"/>
      <c r="CI270" s="18"/>
      <c r="CJ270" s="18"/>
      <c r="CK270" s="8"/>
    </row>
    <row r="271" spans="1:89" ht="15.75" customHeight="1" x14ac:dyDescent="0.25">
      <c r="A271" s="18"/>
      <c r="B271" s="18"/>
      <c r="C271" s="18"/>
      <c r="D271" s="193"/>
      <c r="E271" s="18"/>
      <c r="F271" s="18"/>
      <c r="G271" s="18"/>
      <c r="H271" s="18"/>
      <c r="I271" s="18"/>
      <c r="J271" s="18"/>
      <c r="K271" s="18"/>
      <c r="BT271" s="18"/>
      <c r="BU271" s="18"/>
      <c r="BW271" s="18"/>
      <c r="BX271" s="18"/>
      <c r="BY271" s="18"/>
      <c r="BZ271" s="18"/>
      <c r="CA271" s="18"/>
      <c r="CB271" s="18"/>
      <c r="CC271" s="18"/>
      <c r="CD271" s="18"/>
      <c r="CE271" s="18"/>
      <c r="CF271" s="18"/>
      <c r="CG271" s="18"/>
      <c r="CH271" s="18"/>
      <c r="CI271" s="18"/>
      <c r="CJ271" s="18"/>
      <c r="CK271" s="8"/>
    </row>
    <row r="272" spans="1:89" ht="15.75" customHeight="1" x14ac:dyDescent="0.25">
      <c r="A272" s="18"/>
      <c r="B272" s="18"/>
      <c r="C272" s="18"/>
      <c r="D272" s="193"/>
      <c r="E272" s="18"/>
      <c r="F272" s="18"/>
      <c r="G272" s="18"/>
      <c r="H272" s="18"/>
      <c r="I272" s="18"/>
      <c r="J272" s="18"/>
      <c r="K272" s="18"/>
      <c r="BT272" s="18"/>
      <c r="BU272" s="18"/>
      <c r="BW272" s="18"/>
      <c r="BX272" s="18"/>
      <c r="BY272" s="18"/>
      <c r="BZ272" s="18"/>
      <c r="CA272" s="18"/>
      <c r="CB272" s="18"/>
      <c r="CC272" s="18"/>
      <c r="CD272" s="18"/>
      <c r="CE272" s="18"/>
      <c r="CF272" s="18"/>
      <c r="CG272" s="18"/>
      <c r="CH272" s="18"/>
      <c r="CI272" s="18"/>
      <c r="CJ272" s="18"/>
      <c r="CK272" s="8"/>
    </row>
    <row r="273" spans="1:89" ht="15.75" customHeight="1" x14ac:dyDescent="0.25">
      <c r="A273" s="18"/>
      <c r="B273" s="18"/>
      <c r="C273" s="18"/>
      <c r="D273" s="193"/>
      <c r="E273" s="18"/>
      <c r="F273" s="18"/>
      <c r="G273" s="18"/>
      <c r="H273" s="18"/>
      <c r="I273" s="18"/>
      <c r="J273" s="18"/>
      <c r="K273" s="18"/>
      <c r="BT273" s="18"/>
      <c r="BU273" s="18"/>
      <c r="BW273" s="18"/>
      <c r="BX273" s="18"/>
      <c r="BY273" s="18"/>
      <c r="BZ273" s="18"/>
      <c r="CA273" s="18"/>
      <c r="CB273" s="18"/>
      <c r="CC273" s="18"/>
      <c r="CD273" s="18"/>
      <c r="CE273" s="18"/>
      <c r="CF273" s="18"/>
      <c r="CG273" s="18"/>
      <c r="CH273" s="18"/>
      <c r="CI273" s="18"/>
      <c r="CJ273" s="18"/>
      <c r="CK273" s="8"/>
    </row>
    <row r="274" spans="1:89" ht="15.75" customHeight="1" x14ac:dyDescent="0.25">
      <c r="A274" s="18"/>
      <c r="B274" s="18"/>
      <c r="C274" s="18"/>
      <c r="D274" s="193"/>
      <c r="E274" s="18"/>
      <c r="F274" s="18"/>
      <c r="G274" s="18"/>
      <c r="H274" s="18"/>
      <c r="I274" s="18"/>
      <c r="J274" s="18"/>
      <c r="K274" s="18"/>
      <c r="BT274" s="18"/>
      <c r="BU274" s="18"/>
      <c r="BW274" s="18"/>
      <c r="BX274" s="18"/>
      <c r="BY274" s="18"/>
      <c r="BZ274" s="18"/>
      <c r="CA274" s="18"/>
      <c r="CB274" s="18"/>
      <c r="CC274" s="18"/>
      <c r="CD274" s="18"/>
      <c r="CE274" s="18"/>
      <c r="CF274" s="18"/>
      <c r="CG274" s="18"/>
      <c r="CH274" s="18"/>
      <c r="CI274" s="18"/>
      <c r="CJ274" s="18"/>
      <c r="CK274" s="8"/>
    </row>
    <row r="275" spans="1:89" ht="15.75" customHeight="1" x14ac:dyDescent="0.25">
      <c r="A275" s="18"/>
      <c r="B275" s="18"/>
      <c r="C275" s="18"/>
      <c r="D275" s="193"/>
      <c r="E275" s="18"/>
      <c r="F275" s="18"/>
      <c r="G275" s="18"/>
      <c r="H275" s="18"/>
      <c r="I275" s="18"/>
      <c r="J275" s="18"/>
      <c r="K275" s="18"/>
      <c r="BT275" s="18"/>
      <c r="BU275" s="18"/>
      <c r="BW275" s="18"/>
      <c r="BX275" s="18"/>
      <c r="BY275" s="18"/>
      <c r="BZ275" s="18"/>
      <c r="CA275" s="18"/>
      <c r="CB275" s="18"/>
      <c r="CC275" s="18"/>
      <c r="CD275" s="18"/>
      <c r="CE275" s="18"/>
      <c r="CF275" s="18"/>
      <c r="CG275" s="18"/>
      <c r="CH275" s="18"/>
      <c r="CI275" s="18"/>
      <c r="CJ275" s="18"/>
      <c r="CK275" s="8"/>
    </row>
    <row r="276" spans="1:89" ht="15.75" customHeight="1" x14ac:dyDescent="0.25">
      <c r="A276" s="18"/>
      <c r="B276" s="18"/>
      <c r="C276" s="18"/>
      <c r="D276" s="193"/>
      <c r="E276" s="18"/>
      <c r="F276" s="18"/>
      <c r="G276" s="18"/>
      <c r="H276" s="18"/>
      <c r="I276" s="18"/>
      <c r="J276" s="18"/>
      <c r="K276" s="18"/>
      <c r="BT276" s="18"/>
      <c r="BU276" s="18"/>
      <c r="BW276" s="18"/>
      <c r="BX276" s="18"/>
      <c r="BY276" s="18"/>
      <c r="BZ276" s="18"/>
      <c r="CA276" s="18"/>
      <c r="CB276" s="18"/>
      <c r="CC276" s="18"/>
      <c r="CD276" s="18"/>
      <c r="CE276" s="18"/>
      <c r="CF276" s="18"/>
      <c r="CG276" s="18"/>
      <c r="CH276" s="18"/>
      <c r="CI276" s="18"/>
      <c r="CJ276" s="18"/>
      <c r="CK276" s="8"/>
    </row>
    <row r="277" spans="1:89" ht="15.75" customHeight="1" x14ac:dyDescent="0.25">
      <c r="A277" s="18"/>
      <c r="B277" s="18"/>
      <c r="C277" s="18"/>
      <c r="D277" s="193"/>
      <c r="E277" s="18"/>
      <c r="F277" s="18"/>
      <c r="G277" s="18"/>
      <c r="H277" s="18"/>
      <c r="I277" s="18"/>
      <c r="J277" s="18"/>
      <c r="K277" s="18"/>
      <c r="BT277" s="18"/>
      <c r="BU277" s="18"/>
      <c r="BW277" s="18"/>
      <c r="BX277" s="18"/>
      <c r="BY277" s="18"/>
      <c r="BZ277" s="18"/>
      <c r="CA277" s="18"/>
      <c r="CB277" s="18"/>
      <c r="CC277" s="18"/>
      <c r="CD277" s="18"/>
      <c r="CE277" s="18"/>
      <c r="CF277" s="18"/>
      <c r="CG277" s="18"/>
      <c r="CH277" s="18"/>
      <c r="CI277" s="18"/>
      <c r="CJ277" s="18"/>
      <c r="CK277" s="8"/>
    </row>
    <row r="278" spans="1:89" ht="15.75" customHeight="1" x14ac:dyDescent="0.25">
      <c r="A278" s="18"/>
      <c r="B278" s="18"/>
      <c r="C278" s="18"/>
      <c r="D278" s="193"/>
      <c r="E278" s="18"/>
      <c r="F278" s="18"/>
      <c r="G278" s="18"/>
      <c r="H278" s="18"/>
      <c r="I278" s="18"/>
      <c r="J278" s="18"/>
      <c r="K278" s="18"/>
      <c r="BT278" s="18"/>
      <c r="BU278" s="18"/>
      <c r="BW278" s="18"/>
      <c r="BX278" s="18"/>
      <c r="BY278" s="18"/>
      <c r="BZ278" s="18"/>
      <c r="CA278" s="18"/>
      <c r="CB278" s="18"/>
      <c r="CC278" s="18"/>
      <c r="CD278" s="18"/>
      <c r="CE278" s="18"/>
      <c r="CF278" s="18"/>
      <c r="CG278" s="18"/>
      <c r="CH278" s="18"/>
      <c r="CI278" s="18"/>
      <c r="CJ278" s="18"/>
      <c r="CK278" s="8"/>
    </row>
    <row r="279" spans="1:89" ht="15.75" customHeight="1" x14ac:dyDescent="0.25">
      <c r="A279" s="18"/>
      <c r="B279" s="18"/>
      <c r="C279" s="18"/>
      <c r="D279" s="193"/>
      <c r="E279" s="18"/>
      <c r="F279" s="18"/>
      <c r="G279" s="18"/>
      <c r="H279" s="18"/>
      <c r="I279" s="18"/>
      <c r="J279" s="18"/>
      <c r="K279" s="18"/>
      <c r="BT279" s="18"/>
      <c r="BU279" s="18"/>
      <c r="BW279" s="18"/>
      <c r="BX279" s="18"/>
      <c r="BY279" s="18"/>
      <c r="BZ279" s="18"/>
      <c r="CA279" s="18"/>
      <c r="CB279" s="18"/>
      <c r="CC279" s="18"/>
      <c r="CD279" s="18"/>
      <c r="CE279" s="18"/>
      <c r="CF279" s="18"/>
      <c r="CG279" s="18"/>
      <c r="CH279" s="18"/>
      <c r="CI279" s="18"/>
      <c r="CJ279" s="18"/>
      <c r="CK279" s="8"/>
    </row>
    <row r="280" spans="1:89" ht="15.75" customHeight="1" x14ac:dyDescent="0.25">
      <c r="A280" s="18"/>
      <c r="B280" s="18"/>
      <c r="C280" s="18"/>
      <c r="D280" s="193"/>
      <c r="E280" s="18"/>
      <c r="F280" s="18"/>
      <c r="G280" s="18"/>
      <c r="H280" s="18"/>
      <c r="I280" s="18"/>
      <c r="J280" s="18"/>
      <c r="K280" s="18"/>
      <c r="BT280" s="18"/>
      <c r="BU280" s="18"/>
      <c r="BW280" s="18"/>
      <c r="BX280" s="18"/>
      <c r="BY280" s="18"/>
      <c r="BZ280" s="18"/>
      <c r="CA280" s="18"/>
      <c r="CB280" s="18"/>
      <c r="CC280" s="18"/>
      <c r="CD280" s="18"/>
      <c r="CE280" s="18"/>
      <c r="CF280" s="18"/>
      <c r="CG280" s="18"/>
      <c r="CH280" s="18"/>
      <c r="CI280" s="18"/>
      <c r="CJ280" s="18"/>
      <c r="CK280" s="8"/>
    </row>
    <row r="281" spans="1:89" ht="15.75" customHeight="1" x14ac:dyDescent="0.25">
      <c r="A281" s="18"/>
      <c r="B281" s="18"/>
      <c r="C281" s="18"/>
      <c r="D281" s="193"/>
      <c r="E281" s="18"/>
      <c r="F281" s="18"/>
      <c r="G281" s="18"/>
      <c r="H281" s="18"/>
      <c r="I281" s="18"/>
      <c r="J281" s="18"/>
      <c r="K281" s="18"/>
      <c r="BT281" s="18"/>
      <c r="BU281" s="18"/>
      <c r="BW281" s="18"/>
      <c r="BX281" s="18"/>
      <c r="BY281" s="18"/>
      <c r="BZ281" s="18"/>
      <c r="CA281" s="18"/>
      <c r="CB281" s="18"/>
      <c r="CC281" s="18"/>
      <c r="CD281" s="18"/>
      <c r="CE281" s="18"/>
      <c r="CF281" s="18"/>
      <c r="CG281" s="18"/>
      <c r="CH281" s="18"/>
      <c r="CI281" s="18"/>
      <c r="CJ281" s="18"/>
      <c r="CK281" s="8"/>
    </row>
    <row r="282" spans="1:89" ht="15.75" customHeight="1" x14ac:dyDescent="0.25">
      <c r="A282" s="18"/>
      <c r="B282" s="18"/>
      <c r="C282" s="18"/>
      <c r="D282" s="193"/>
      <c r="E282" s="18"/>
      <c r="F282" s="18"/>
      <c r="G282" s="18"/>
      <c r="H282" s="18"/>
      <c r="I282" s="18"/>
      <c r="J282" s="18"/>
      <c r="K282" s="18"/>
      <c r="BT282" s="18"/>
      <c r="BU282" s="18"/>
      <c r="BW282" s="18"/>
      <c r="BX282" s="18"/>
      <c r="BY282" s="18"/>
      <c r="BZ282" s="18"/>
      <c r="CA282" s="18"/>
      <c r="CB282" s="18"/>
      <c r="CC282" s="18"/>
      <c r="CD282" s="18"/>
      <c r="CE282" s="18"/>
      <c r="CF282" s="18"/>
      <c r="CG282" s="18"/>
      <c r="CH282" s="18"/>
      <c r="CI282" s="18"/>
      <c r="CJ282" s="18"/>
      <c r="CK282" s="8"/>
    </row>
    <row r="283" spans="1:89" ht="15.75" customHeight="1" x14ac:dyDescent="0.25">
      <c r="A283" s="18"/>
      <c r="B283" s="18"/>
      <c r="C283" s="18"/>
      <c r="D283" s="193"/>
      <c r="E283" s="18"/>
      <c r="F283" s="18"/>
      <c r="G283" s="18"/>
      <c r="H283" s="18"/>
      <c r="I283" s="18"/>
      <c r="J283" s="18"/>
      <c r="K283" s="18"/>
      <c r="BT283" s="18"/>
      <c r="BU283" s="18"/>
      <c r="BW283" s="18"/>
      <c r="BX283" s="18"/>
      <c r="BY283" s="18"/>
      <c r="BZ283" s="18"/>
      <c r="CA283" s="18"/>
      <c r="CB283" s="18"/>
      <c r="CC283" s="18"/>
      <c r="CD283" s="18"/>
      <c r="CE283" s="18"/>
      <c r="CF283" s="18"/>
      <c r="CG283" s="18"/>
      <c r="CH283" s="18"/>
      <c r="CI283" s="18"/>
      <c r="CJ283" s="18"/>
      <c r="CK283" s="8"/>
    </row>
    <row r="284" spans="1:89" ht="15.75" customHeight="1" x14ac:dyDescent="0.25">
      <c r="A284" s="18"/>
      <c r="B284" s="18"/>
      <c r="C284" s="18"/>
      <c r="D284" s="193"/>
      <c r="E284" s="18"/>
      <c r="F284" s="18"/>
      <c r="G284" s="18"/>
      <c r="H284" s="18"/>
      <c r="I284" s="18"/>
      <c r="J284" s="18"/>
      <c r="K284" s="18"/>
      <c r="BT284" s="18"/>
      <c r="BU284" s="18"/>
      <c r="BW284" s="18"/>
      <c r="BX284" s="18"/>
      <c r="BY284" s="18"/>
      <c r="BZ284" s="18"/>
      <c r="CA284" s="18"/>
      <c r="CB284" s="18"/>
      <c r="CC284" s="18"/>
      <c r="CD284" s="18"/>
      <c r="CE284" s="18"/>
      <c r="CF284" s="18"/>
      <c r="CG284" s="18"/>
      <c r="CH284" s="18"/>
      <c r="CI284" s="18"/>
      <c r="CJ284" s="18"/>
      <c r="CK284" s="8"/>
    </row>
    <row r="285" spans="1:89" ht="15.75" customHeight="1" x14ac:dyDescent="0.25">
      <c r="A285" s="18"/>
      <c r="B285" s="18"/>
      <c r="C285" s="18"/>
      <c r="D285" s="193"/>
      <c r="E285" s="18"/>
      <c r="F285" s="18"/>
      <c r="G285" s="18"/>
      <c r="H285" s="18"/>
      <c r="I285" s="18"/>
      <c r="J285" s="18"/>
      <c r="K285" s="18"/>
      <c r="BT285" s="18"/>
      <c r="BU285" s="18"/>
      <c r="BW285" s="18"/>
      <c r="BX285" s="18"/>
      <c r="BY285" s="18"/>
      <c r="BZ285" s="18"/>
      <c r="CA285" s="18"/>
      <c r="CB285" s="18"/>
      <c r="CC285" s="18"/>
      <c r="CD285" s="18"/>
      <c r="CE285" s="18"/>
      <c r="CF285" s="18"/>
      <c r="CG285" s="18"/>
      <c r="CH285" s="18"/>
      <c r="CI285" s="18"/>
      <c r="CJ285" s="18"/>
      <c r="CK285" s="8"/>
    </row>
    <row r="286" spans="1:89" ht="15.75" customHeight="1" x14ac:dyDescent="0.25">
      <c r="A286" s="18"/>
      <c r="B286" s="18"/>
      <c r="C286" s="18"/>
      <c r="D286" s="193"/>
      <c r="E286" s="18"/>
      <c r="F286" s="18"/>
      <c r="G286" s="18"/>
      <c r="H286" s="18"/>
      <c r="I286" s="18"/>
      <c r="J286" s="18"/>
      <c r="K286" s="18"/>
      <c r="BT286" s="18"/>
      <c r="BU286" s="18"/>
      <c r="BW286" s="18"/>
      <c r="BX286" s="18"/>
      <c r="BY286" s="18"/>
      <c r="BZ286" s="18"/>
      <c r="CA286" s="18"/>
      <c r="CB286" s="18"/>
      <c r="CC286" s="18"/>
      <c r="CD286" s="18"/>
      <c r="CE286" s="18"/>
      <c r="CF286" s="18"/>
      <c r="CG286" s="18"/>
      <c r="CH286" s="18"/>
      <c r="CI286" s="18"/>
      <c r="CJ286" s="18"/>
      <c r="CK286" s="8"/>
    </row>
    <row r="287" spans="1:89" ht="15.75" customHeight="1" x14ac:dyDescent="0.25">
      <c r="A287" s="18"/>
      <c r="B287" s="18"/>
      <c r="C287" s="18"/>
      <c r="D287" s="193"/>
      <c r="E287" s="18"/>
      <c r="F287" s="18"/>
      <c r="G287" s="18"/>
      <c r="H287" s="18"/>
      <c r="I287" s="18"/>
      <c r="J287" s="18"/>
      <c r="K287" s="18"/>
      <c r="BT287" s="18"/>
      <c r="BU287" s="18"/>
      <c r="BW287" s="18"/>
      <c r="BX287" s="18"/>
      <c r="BY287" s="18"/>
      <c r="BZ287" s="18"/>
      <c r="CA287" s="18"/>
      <c r="CB287" s="18"/>
      <c r="CC287" s="18"/>
      <c r="CD287" s="18"/>
      <c r="CE287" s="18"/>
      <c r="CF287" s="18"/>
      <c r="CG287" s="18"/>
      <c r="CH287" s="18"/>
      <c r="CI287" s="18"/>
      <c r="CJ287" s="18"/>
      <c r="CK287" s="8"/>
    </row>
    <row r="288" spans="1:89" ht="15.75" customHeight="1" x14ac:dyDescent="0.25">
      <c r="A288" s="18"/>
      <c r="B288" s="18"/>
      <c r="C288" s="18"/>
      <c r="D288" s="193"/>
      <c r="E288" s="18"/>
      <c r="F288" s="18"/>
      <c r="G288" s="18"/>
      <c r="H288" s="18"/>
      <c r="I288" s="18"/>
      <c r="J288" s="18"/>
      <c r="K288" s="18"/>
      <c r="BT288" s="18"/>
      <c r="BU288" s="18"/>
      <c r="BW288" s="18"/>
      <c r="BX288" s="18"/>
      <c r="BY288" s="18"/>
      <c r="BZ288" s="18"/>
      <c r="CA288" s="18"/>
      <c r="CB288" s="18"/>
      <c r="CC288" s="18"/>
      <c r="CD288" s="18"/>
      <c r="CE288" s="18"/>
      <c r="CF288" s="18"/>
      <c r="CG288" s="18"/>
      <c r="CH288" s="18"/>
      <c r="CI288" s="18"/>
      <c r="CJ288" s="18"/>
      <c r="CK288" s="8"/>
    </row>
    <row r="289" spans="1:89" ht="15.75" customHeight="1" x14ac:dyDescent="0.25">
      <c r="A289" s="18"/>
      <c r="B289" s="18"/>
      <c r="C289" s="18"/>
      <c r="D289" s="193"/>
      <c r="E289" s="18"/>
      <c r="F289" s="18"/>
      <c r="G289" s="18"/>
      <c r="H289" s="18"/>
      <c r="I289" s="18"/>
      <c r="J289" s="18"/>
      <c r="K289" s="18"/>
      <c r="BT289" s="18"/>
      <c r="BU289" s="18"/>
      <c r="BW289" s="18"/>
      <c r="BX289" s="18"/>
      <c r="BY289" s="18"/>
      <c r="BZ289" s="18"/>
      <c r="CA289" s="18"/>
      <c r="CB289" s="18"/>
      <c r="CC289" s="18"/>
      <c r="CD289" s="18"/>
      <c r="CE289" s="18"/>
      <c r="CF289" s="18"/>
      <c r="CG289" s="18"/>
      <c r="CH289" s="18"/>
      <c r="CI289" s="18"/>
      <c r="CJ289" s="18"/>
      <c r="CK289" s="8"/>
    </row>
    <row r="290" spans="1:89" ht="15.75" customHeight="1" x14ac:dyDescent="0.25">
      <c r="A290" s="18"/>
      <c r="B290" s="18"/>
      <c r="C290" s="18"/>
      <c r="D290" s="193"/>
      <c r="E290" s="18"/>
      <c r="F290" s="18"/>
      <c r="G290" s="18"/>
      <c r="H290" s="18"/>
      <c r="I290" s="18"/>
      <c r="J290" s="18"/>
      <c r="K290" s="18"/>
      <c r="BT290" s="18"/>
      <c r="BU290" s="18"/>
      <c r="BW290" s="18"/>
      <c r="BX290" s="18"/>
      <c r="BY290" s="18"/>
      <c r="BZ290" s="18"/>
      <c r="CA290" s="18"/>
      <c r="CB290" s="18"/>
      <c r="CC290" s="18"/>
      <c r="CD290" s="18"/>
      <c r="CE290" s="18"/>
      <c r="CF290" s="18"/>
      <c r="CG290" s="18"/>
      <c r="CH290" s="18"/>
      <c r="CI290" s="18"/>
      <c r="CJ290" s="18"/>
      <c r="CK290" s="8"/>
    </row>
    <row r="291" spans="1:89" ht="15.75" customHeight="1" x14ac:dyDescent="0.25">
      <c r="A291" s="18"/>
      <c r="B291" s="18"/>
      <c r="C291" s="18"/>
      <c r="D291" s="193"/>
      <c r="E291" s="18"/>
      <c r="F291" s="18"/>
      <c r="G291" s="18"/>
      <c r="H291" s="18"/>
      <c r="I291" s="18"/>
      <c r="J291" s="18"/>
      <c r="K291" s="18"/>
      <c r="BT291" s="18"/>
      <c r="BU291" s="18"/>
      <c r="BW291" s="18"/>
      <c r="BX291" s="18"/>
      <c r="BY291" s="18"/>
      <c r="BZ291" s="18"/>
      <c r="CA291" s="18"/>
      <c r="CB291" s="18"/>
      <c r="CC291" s="18"/>
      <c r="CD291" s="18"/>
      <c r="CE291" s="18"/>
      <c r="CF291" s="18"/>
      <c r="CG291" s="18"/>
      <c r="CH291" s="18"/>
      <c r="CI291" s="18"/>
      <c r="CJ291" s="18"/>
      <c r="CK291" s="8"/>
    </row>
    <row r="292" spans="1:89" ht="15.75" customHeight="1" x14ac:dyDescent="0.25">
      <c r="A292" s="18"/>
      <c r="B292" s="18"/>
      <c r="C292" s="18"/>
      <c r="D292" s="193"/>
      <c r="E292" s="18"/>
      <c r="F292" s="18"/>
      <c r="G292" s="18"/>
      <c r="H292" s="18"/>
      <c r="I292" s="18"/>
      <c r="J292" s="18"/>
      <c r="K292" s="18"/>
      <c r="BT292" s="18"/>
      <c r="BU292" s="18"/>
      <c r="BW292" s="18"/>
      <c r="BX292" s="18"/>
      <c r="BY292" s="18"/>
      <c r="BZ292" s="18"/>
      <c r="CA292" s="18"/>
      <c r="CB292" s="18"/>
      <c r="CC292" s="18"/>
      <c r="CD292" s="18"/>
      <c r="CE292" s="18"/>
      <c r="CF292" s="18"/>
      <c r="CG292" s="18"/>
      <c r="CH292" s="18"/>
      <c r="CI292" s="18"/>
      <c r="CJ292" s="18"/>
      <c r="CK292" s="8"/>
    </row>
    <row r="293" spans="1:89" ht="15.75" customHeight="1" x14ac:dyDescent="0.25">
      <c r="A293" s="18"/>
      <c r="B293" s="18"/>
      <c r="C293" s="18"/>
      <c r="D293" s="193"/>
      <c r="E293" s="18"/>
      <c r="F293" s="18"/>
      <c r="G293" s="18"/>
      <c r="H293" s="18"/>
      <c r="I293" s="18"/>
      <c r="J293" s="18"/>
      <c r="K293" s="18"/>
      <c r="BT293" s="18"/>
      <c r="BU293" s="18"/>
      <c r="BW293" s="18"/>
      <c r="BX293" s="18"/>
      <c r="BY293" s="18"/>
      <c r="BZ293" s="18"/>
      <c r="CA293" s="18"/>
      <c r="CB293" s="18"/>
      <c r="CC293" s="18"/>
      <c r="CD293" s="18"/>
      <c r="CE293" s="18"/>
      <c r="CF293" s="18"/>
      <c r="CG293" s="18"/>
      <c r="CH293" s="18"/>
      <c r="CI293" s="18"/>
      <c r="CJ293" s="18"/>
      <c r="CK293" s="8"/>
    </row>
    <row r="294" spans="1:89" ht="15.75" customHeight="1" x14ac:dyDescent="0.25">
      <c r="A294" s="18"/>
      <c r="B294" s="18"/>
      <c r="C294" s="18"/>
      <c r="D294" s="193"/>
      <c r="E294" s="18"/>
      <c r="F294" s="18"/>
      <c r="G294" s="18"/>
      <c r="H294" s="18"/>
      <c r="I294" s="18"/>
      <c r="J294" s="18"/>
      <c r="K294" s="18"/>
      <c r="BT294" s="18"/>
      <c r="BU294" s="18"/>
      <c r="BW294" s="18"/>
      <c r="BX294" s="18"/>
      <c r="BY294" s="18"/>
      <c r="BZ294" s="18"/>
      <c r="CA294" s="18"/>
      <c r="CB294" s="18"/>
      <c r="CC294" s="18"/>
      <c r="CD294" s="18"/>
      <c r="CE294" s="18"/>
      <c r="CF294" s="18"/>
      <c r="CG294" s="18"/>
      <c r="CH294" s="18"/>
      <c r="CI294" s="18"/>
      <c r="CJ294" s="18"/>
      <c r="CK294" s="8"/>
    </row>
    <row r="295" spans="1:89" ht="15.75" customHeight="1" x14ac:dyDescent="0.25">
      <c r="A295" s="18"/>
      <c r="B295" s="18"/>
      <c r="C295" s="18"/>
      <c r="D295" s="193"/>
      <c r="E295" s="18"/>
      <c r="F295" s="18"/>
      <c r="G295" s="18"/>
      <c r="H295" s="18"/>
      <c r="I295" s="18"/>
      <c r="J295" s="18"/>
      <c r="K295" s="18"/>
      <c r="BT295" s="18"/>
      <c r="BU295" s="18"/>
      <c r="BW295" s="18"/>
      <c r="BX295" s="18"/>
      <c r="BY295" s="18"/>
      <c r="BZ295" s="18"/>
      <c r="CA295" s="18"/>
      <c r="CB295" s="18"/>
      <c r="CC295" s="18"/>
      <c r="CD295" s="18"/>
      <c r="CE295" s="18"/>
      <c r="CF295" s="18"/>
      <c r="CG295" s="18"/>
      <c r="CH295" s="18"/>
      <c r="CI295" s="18"/>
      <c r="CJ295" s="18"/>
      <c r="CK295" s="8"/>
    </row>
    <row r="296" spans="1:89" ht="15.75" customHeight="1" x14ac:dyDescent="0.25">
      <c r="A296" s="18"/>
      <c r="B296" s="18"/>
      <c r="C296" s="18"/>
      <c r="D296" s="193"/>
      <c r="E296" s="18"/>
      <c r="F296" s="18"/>
      <c r="G296" s="18"/>
      <c r="H296" s="18"/>
      <c r="I296" s="18"/>
      <c r="J296" s="18"/>
      <c r="K296" s="18"/>
      <c r="BT296" s="18"/>
      <c r="BU296" s="18"/>
      <c r="BW296" s="18"/>
      <c r="BX296" s="18"/>
      <c r="BY296" s="18"/>
      <c r="BZ296" s="18"/>
      <c r="CA296" s="18"/>
      <c r="CB296" s="18"/>
      <c r="CC296" s="18"/>
      <c r="CD296" s="18"/>
      <c r="CE296" s="18"/>
      <c r="CF296" s="18"/>
      <c r="CG296" s="18"/>
      <c r="CH296" s="18"/>
      <c r="CI296" s="18"/>
      <c r="CJ296" s="18"/>
      <c r="CK296" s="8"/>
    </row>
    <row r="297" spans="1:89" ht="15.75" customHeight="1" x14ac:dyDescent="0.25">
      <c r="A297" s="18"/>
      <c r="B297" s="18"/>
      <c r="C297" s="18"/>
      <c r="D297" s="193"/>
      <c r="E297" s="18"/>
      <c r="F297" s="18"/>
      <c r="G297" s="18"/>
      <c r="H297" s="18"/>
      <c r="I297" s="18"/>
      <c r="J297" s="18"/>
      <c r="K297" s="18"/>
      <c r="BT297" s="18"/>
      <c r="BU297" s="18"/>
      <c r="BW297" s="18"/>
      <c r="BX297" s="18"/>
      <c r="BY297" s="18"/>
      <c r="BZ297" s="18"/>
      <c r="CA297" s="18"/>
      <c r="CB297" s="18"/>
      <c r="CC297" s="18"/>
      <c r="CD297" s="18"/>
      <c r="CE297" s="18"/>
      <c r="CF297" s="18"/>
      <c r="CG297" s="18"/>
      <c r="CH297" s="18"/>
      <c r="CI297" s="18"/>
      <c r="CJ297" s="18"/>
      <c r="CK297" s="8"/>
    </row>
    <row r="298" spans="1:89" ht="15.75" customHeight="1" x14ac:dyDescent="0.25">
      <c r="A298" s="18"/>
      <c r="B298" s="18"/>
      <c r="C298" s="18"/>
      <c r="D298" s="193"/>
      <c r="E298" s="18"/>
      <c r="F298" s="18"/>
      <c r="G298" s="18"/>
      <c r="H298" s="18"/>
      <c r="I298" s="18"/>
      <c r="J298" s="18"/>
      <c r="K298" s="18"/>
      <c r="BT298" s="18"/>
      <c r="BU298" s="18"/>
      <c r="BW298" s="18"/>
      <c r="BX298" s="18"/>
      <c r="BY298" s="18"/>
      <c r="BZ298" s="18"/>
      <c r="CA298" s="18"/>
      <c r="CB298" s="18"/>
      <c r="CC298" s="18"/>
      <c r="CD298" s="18"/>
      <c r="CE298" s="18"/>
      <c r="CF298" s="18"/>
      <c r="CG298" s="18"/>
      <c r="CH298" s="18"/>
      <c r="CI298" s="18"/>
      <c r="CJ298" s="18"/>
      <c r="CK298" s="8"/>
    </row>
    <row r="299" spans="1:89" ht="15.75" customHeight="1" x14ac:dyDescent="0.25">
      <c r="A299" s="18"/>
      <c r="B299" s="18"/>
      <c r="C299" s="18"/>
      <c r="D299" s="193"/>
      <c r="E299" s="18"/>
      <c r="F299" s="18"/>
      <c r="G299" s="18"/>
      <c r="H299" s="18"/>
      <c r="I299" s="18"/>
      <c r="J299" s="18"/>
      <c r="K299" s="18"/>
      <c r="BT299" s="18"/>
      <c r="BU299" s="18"/>
      <c r="BW299" s="18"/>
      <c r="BX299" s="18"/>
      <c r="BY299" s="18"/>
      <c r="BZ299" s="18"/>
      <c r="CA299" s="18"/>
      <c r="CB299" s="18"/>
      <c r="CC299" s="18"/>
      <c r="CD299" s="18"/>
      <c r="CE299" s="18"/>
      <c r="CF299" s="18"/>
      <c r="CG299" s="18"/>
      <c r="CH299" s="18"/>
      <c r="CI299" s="18"/>
      <c r="CJ299" s="18"/>
      <c r="CK299" s="8"/>
    </row>
    <row r="300" spans="1:89" ht="15.75" customHeight="1" x14ac:dyDescent="0.25">
      <c r="A300" s="18"/>
      <c r="B300" s="18"/>
      <c r="C300" s="18"/>
      <c r="D300" s="193"/>
      <c r="E300" s="18"/>
      <c r="F300" s="18"/>
      <c r="G300" s="18"/>
      <c r="H300" s="18"/>
      <c r="I300" s="18"/>
      <c r="J300" s="18"/>
      <c r="K300" s="18"/>
      <c r="BT300" s="18"/>
      <c r="BU300" s="18"/>
      <c r="BW300" s="18"/>
      <c r="BX300" s="18"/>
      <c r="BY300" s="18"/>
      <c r="BZ300" s="18"/>
      <c r="CA300" s="18"/>
      <c r="CB300" s="18"/>
      <c r="CC300" s="18"/>
      <c r="CD300" s="18"/>
      <c r="CE300" s="18"/>
      <c r="CF300" s="18"/>
      <c r="CG300" s="18"/>
      <c r="CH300" s="18"/>
      <c r="CI300" s="18"/>
      <c r="CJ300" s="18"/>
      <c r="CK300" s="8"/>
    </row>
    <row r="301" spans="1:89" ht="15.75" customHeight="1" x14ac:dyDescent="0.25">
      <c r="A301" s="18"/>
      <c r="B301" s="18"/>
      <c r="C301" s="18"/>
      <c r="D301" s="193"/>
      <c r="E301" s="18"/>
      <c r="F301" s="18"/>
      <c r="G301" s="18"/>
      <c r="H301" s="18"/>
      <c r="I301" s="18"/>
      <c r="J301" s="18"/>
      <c r="K301" s="18"/>
      <c r="BT301" s="18"/>
      <c r="BU301" s="18"/>
      <c r="BW301" s="18"/>
      <c r="BX301" s="18"/>
      <c r="BY301" s="18"/>
      <c r="BZ301" s="18"/>
      <c r="CA301" s="18"/>
      <c r="CB301" s="18"/>
      <c r="CC301" s="18"/>
      <c r="CD301" s="18"/>
      <c r="CE301" s="18"/>
      <c r="CF301" s="18"/>
      <c r="CG301" s="18"/>
      <c r="CH301" s="18"/>
      <c r="CI301" s="18"/>
      <c r="CJ301" s="18"/>
      <c r="CK301" s="8"/>
    </row>
    <row r="302" spans="1:89" ht="15.75" customHeight="1" x14ac:dyDescent="0.25">
      <c r="A302" s="18"/>
      <c r="B302" s="18"/>
      <c r="C302" s="18"/>
      <c r="D302" s="193"/>
      <c r="E302" s="18"/>
      <c r="F302" s="18"/>
      <c r="G302" s="18"/>
      <c r="H302" s="18"/>
      <c r="I302" s="18"/>
      <c r="J302" s="18"/>
      <c r="K302" s="18"/>
      <c r="BT302" s="18"/>
      <c r="BU302" s="18"/>
      <c r="BW302" s="18"/>
      <c r="BX302" s="18"/>
      <c r="BY302" s="18"/>
      <c r="BZ302" s="18"/>
      <c r="CA302" s="18"/>
      <c r="CB302" s="18"/>
      <c r="CC302" s="18"/>
      <c r="CD302" s="18"/>
      <c r="CE302" s="18"/>
      <c r="CF302" s="18"/>
      <c r="CG302" s="18"/>
      <c r="CH302" s="18"/>
      <c r="CI302" s="18"/>
      <c r="CJ302" s="18"/>
      <c r="CK302" s="8"/>
    </row>
    <row r="303" spans="1:89" ht="15.75" customHeight="1" x14ac:dyDescent="0.25">
      <c r="A303" s="18"/>
      <c r="B303" s="18"/>
      <c r="C303" s="18"/>
      <c r="D303" s="193"/>
      <c r="E303" s="18"/>
      <c r="F303" s="18"/>
      <c r="G303" s="18"/>
      <c r="H303" s="18"/>
      <c r="I303" s="18"/>
      <c r="J303" s="18"/>
      <c r="K303" s="18"/>
      <c r="BT303" s="18"/>
      <c r="BU303" s="18"/>
      <c r="BW303" s="18"/>
      <c r="BX303" s="18"/>
      <c r="BY303" s="18"/>
      <c r="BZ303" s="18"/>
      <c r="CA303" s="18"/>
      <c r="CB303" s="18"/>
      <c r="CC303" s="18"/>
      <c r="CD303" s="18"/>
      <c r="CE303" s="18"/>
      <c r="CF303" s="18"/>
      <c r="CG303" s="18"/>
      <c r="CH303" s="18"/>
      <c r="CI303" s="18"/>
      <c r="CJ303" s="18"/>
      <c r="CK303" s="8"/>
    </row>
    <row r="304" spans="1:89" ht="15.75" customHeight="1" x14ac:dyDescent="0.25">
      <c r="A304" s="18"/>
      <c r="B304" s="18"/>
      <c r="C304" s="18"/>
      <c r="D304" s="193"/>
      <c r="E304" s="18"/>
      <c r="F304" s="18"/>
      <c r="G304" s="18"/>
      <c r="H304" s="18"/>
      <c r="I304" s="18"/>
      <c r="J304" s="18"/>
      <c r="K304" s="18"/>
      <c r="BT304" s="18"/>
      <c r="BU304" s="18"/>
      <c r="BW304" s="18"/>
      <c r="BX304" s="18"/>
      <c r="BY304" s="18"/>
      <c r="BZ304" s="18"/>
      <c r="CA304" s="18"/>
      <c r="CB304" s="18"/>
      <c r="CC304" s="18"/>
      <c r="CD304" s="18"/>
      <c r="CE304" s="18"/>
      <c r="CF304" s="18"/>
      <c r="CG304" s="18"/>
      <c r="CH304" s="18"/>
      <c r="CI304" s="18"/>
      <c r="CJ304" s="18"/>
      <c r="CK304" s="8"/>
    </row>
    <row r="305" spans="1:89" ht="15.75" customHeight="1" x14ac:dyDescent="0.25">
      <c r="A305" s="18"/>
      <c r="B305" s="18"/>
      <c r="C305" s="18"/>
      <c r="D305" s="193"/>
      <c r="E305" s="18"/>
      <c r="F305" s="18"/>
      <c r="G305" s="18"/>
      <c r="H305" s="18"/>
      <c r="I305" s="18"/>
      <c r="J305" s="18"/>
      <c r="K305" s="18"/>
      <c r="BT305" s="18"/>
      <c r="BU305" s="18"/>
      <c r="BW305" s="18"/>
      <c r="BX305" s="18"/>
      <c r="BY305" s="18"/>
      <c r="BZ305" s="18"/>
      <c r="CA305" s="18"/>
      <c r="CB305" s="18"/>
      <c r="CC305" s="18"/>
      <c r="CD305" s="18"/>
      <c r="CE305" s="18"/>
      <c r="CF305" s="18"/>
      <c r="CG305" s="18"/>
      <c r="CH305" s="18"/>
      <c r="CI305" s="18"/>
      <c r="CJ305" s="18"/>
      <c r="CK305" s="8"/>
    </row>
    <row r="306" spans="1:89" ht="15.75" customHeight="1" x14ac:dyDescent="0.25">
      <c r="A306" s="18"/>
      <c r="B306" s="18"/>
      <c r="C306" s="18"/>
      <c r="D306" s="193"/>
      <c r="E306" s="18"/>
      <c r="F306" s="18"/>
      <c r="G306" s="18"/>
      <c r="H306" s="18"/>
      <c r="I306" s="18"/>
      <c r="J306" s="18"/>
      <c r="K306" s="18"/>
      <c r="BT306" s="18"/>
      <c r="BU306" s="18"/>
      <c r="BW306" s="18"/>
      <c r="BX306" s="18"/>
      <c r="BY306" s="18"/>
      <c r="BZ306" s="18"/>
      <c r="CA306" s="18"/>
      <c r="CB306" s="18"/>
      <c r="CC306" s="18"/>
      <c r="CD306" s="18"/>
      <c r="CE306" s="18"/>
      <c r="CF306" s="18"/>
      <c r="CG306" s="18"/>
      <c r="CH306" s="18"/>
      <c r="CI306" s="18"/>
      <c r="CJ306" s="18"/>
      <c r="CK306" s="8"/>
    </row>
    <row r="307" spans="1:89" ht="15.75" customHeight="1" x14ac:dyDescent="0.25">
      <c r="A307" s="18"/>
      <c r="B307" s="18"/>
      <c r="C307" s="18"/>
      <c r="D307" s="193"/>
      <c r="E307" s="18"/>
      <c r="F307" s="18"/>
      <c r="G307" s="18"/>
      <c r="H307" s="18"/>
      <c r="I307" s="18"/>
      <c r="J307" s="18"/>
      <c r="K307" s="18"/>
      <c r="BT307" s="18"/>
      <c r="BU307" s="18"/>
      <c r="BW307" s="18"/>
      <c r="BX307" s="18"/>
      <c r="BY307" s="18"/>
      <c r="BZ307" s="18"/>
      <c r="CA307" s="18"/>
      <c r="CB307" s="18"/>
      <c r="CC307" s="18"/>
      <c r="CD307" s="18"/>
      <c r="CE307" s="18"/>
      <c r="CF307" s="18"/>
      <c r="CG307" s="18"/>
      <c r="CH307" s="18"/>
      <c r="CI307" s="18"/>
      <c r="CJ307" s="18"/>
      <c r="CK307" s="8"/>
    </row>
    <row r="308" spans="1:89" ht="15.75" customHeight="1" x14ac:dyDescent="0.25">
      <c r="A308" s="18"/>
      <c r="B308" s="18"/>
      <c r="C308" s="18"/>
      <c r="D308" s="193"/>
      <c r="E308" s="18"/>
      <c r="F308" s="18"/>
      <c r="G308" s="18"/>
      <c r="H308" s="18"/>
      <c r="I308" s="18"/>
      <c r="J308" s="18"/>
      <c r="K308" s="18"/>
      <c r="BT308" s="18"/>
      <c r="BU308" s="18"/>
      <c r="BW308" s="18"/>
      <c r="BX308" s="18"/>
      <c r="BY308" s="18"/>
      <c r="BZ308" s="18"/>
      <c r="CA308" s="18"/>
      <c r="CB308" s="18"/>
      <c r="CC308" s="18"/>
      <c r="CD308" s="18"/>
      <c r="CE308" s="18"/>
      <c r="CF308" s="18"/>
      <c r="CG308" s="18"/>
      <c r="CH308" s="18"/>
      <c r="CI308" s="18"/>
      <c r="CJ308" s="18"/>
      <c r="CK308" s="8"/>
    </row>
    <row r="309" spans="1:89" ht="15.75" customHeight="1" x14ac:dyDescent="0.25">
      <c r="A309" s="18"/>
      <c r="B309" s="18"/>
      <c r="C309" s="18"/>
      <c r="D309" s="193"/>
      <c r="E309" s="18"/>
      <c r="F309" s="18"/>
      <c r="G309" s="18"/>
      <c r="H309" s="18"/>
      <c r="I309" s="18"/>
      <c r="J309" s="18"/>
      <c r="K309" s="18"/>
      <c r="BT309" s="18"/>
      <c r="BU309" s="18"/>
      <c r="BW309" s="18"/>
      <c r="BX309" s="18"/>
      <c r="BY309" s="18"/>
      <c r="BZ309" s="18"/>
      <c r="CA309" s="18"/>
      <c r="CB309" s="18"/>
      <c r="CC309" s="18"/>
      <c r="CD309" s="18"/>
      <c r="CE309" s="18"/>
      <c r="CF309" s="18"/>
      <c r="CG309" s="18"/>
      <c r="CH309" s="18"/>
      <c r="CI309" s="18"/>
      <c r="CJ309" s="18"/>
      <c r="CK309" s="8"/>
    </row>
    <row r="310" spans="1:89" ht="15.75" customHeight="1" x14ac:dyDescent="0.25">
      <c r="A310" s="18"/>
      <c r="B310" s="18"/>
      <c r="C310" s="18"/>
      <c r="D310" s="193"/>
      <c r="E310" s="18"/>
      <c r="F310" s="18"/>
      <c r="G310" s="18"/>
      <c r="H310" s="18"/>
      <c r="I310" s="18"/>
      <c r="J310" s="18"/>
      <c r="K310" s="18"/>
      <c r="BT310" s="18"/>
      <c r="BU310" s="18"/>
      <c r="BW310" s="18"/>
      <c r="BX310" s="18"/>
      <c r="BY310" s="18"/>
      <c r="BZ310" s="18"/>
      <c r="CA310" s="18"/>
      <c r="CB310" s="18"/>
      <c r="CC310" s="18"/>
      <c r="CD310" s="18"/>
      <c r="CE310" s="18"/>
      <c r="CF310" s="18"/>
      <c r="CG310" s="18"/>
      <c r="CH310" s="18"/>
      <c r="CI310" s="18"/>
      <c r="CJ310" s="18"/>
      <c r="CK310" s="8"/>
    </row>
    <row r="311" spans="1:89" ht="15.75" customHeight="1" x14ac:dyDescent="0.25">
      <c r="A311" s="18"/>
      <c r="B311" s="18"/>
      <c r="C311" s="18"/>
      <c r="D311" s="193"/>
      <c r="E311" s="18"/>
      <c r="F311" s="18"/>
      <c r="G311" s="18"/>
      <c r="H311" s="18"/>
      <c r="I311" s="18"/>
      <c r="J311" s="18"/>
      <c r="K311" s="18"/>
      <c r="BT311" s="18"/>
      <c r="BU311" s="18"/>
      <c r="BW311" s="18"/>
      <c r="BX311" s="18"/>
      <c r="BY311" s="18"/>
      <c r="BZ311" s="18"/>
      <c r="CA311" s="18"/>
      <c r="CB311" s="18"/>
      <c r="CC311" s="18"/>
      <c r="CD311" s="18"/>
      <c r="CE311" s="18"/>
      <c r="CF311" s="18"/>
      <c r="CG311" s="18"/>
      <c r="CH311" s="18"/>
      <c r="CI311" s="18"/>
      <c r="CJ311" s="18"/>
      <c r="CK311" s="8"/>
    </row>
    <row r="312" spans="1:89" ht="15.75" customHeight="1" x14ac:dyDescent="0.25">
      <c r="A312" s="18"/>
      <c r="B312" s="18"/>
      <c r="C312" s="18"/>
      <c r="D312" s="193"/>
      <c r="E312" s="18"/>
      <c r="F312" s="18"/>
      <c r="G312" s="18"/>
      <c r="H312" s="18"/>
      <c r="I312" s="18"/>
      <c r="J312" s="18"/>
      <c r="K312" s="18"/>
      <c r="BT312" s="18"/>
      <c r="BU312" s="18"/>
      <c r="BW312" s="18"/>
      <c r="BX312" s="18"/>
      <c r="BY312" s="18"/>
      <c r="BZ312" s="18"/>
      <c r="CA312" s="18"/>
      <c r="CB312" s="18"/>
      <c r="CC312" s="18"/>
      <c r="CD312" s="18"/>
      <c r="CE312" s="18"/>
      <c r="CF312" s="18"/>
      <c r="CG312" s="18"/>
      <c r="CH312" s="18"/>
      <c r="CI312" s="18"/>
      <c r="CJ312" s="18"/>
      <c r="CK312" s="8"/>
    </row>
    <row r="313" spans="1:89" ht="15.75" customHeight="1" x14ac:dyDescent="0.25">
      <c r="A313" s="18"/>
      <c r="B313" s="18"/>
      <c r="C313" s="18"/>
      <c r="D313" s="193"/>
      <c r="E313" s="18"/>
      <c r="F313" s="18"/>
      <c r="G313" s="18"/>
      <c r="H313" s="18"/>
      <c r="I313" s="18"/>
      <c r="J313" s="18"/>
      <c r="K313" s="18"/>
      <c r="BT313" s="18"/>
      <c r="BU313" s="18"/>
      <c r="BW313" s="18"/>
      <c r="BX313" s="18"/>
      <c r="BY313" s="18"/>
      <c r="BZ313" s="18"/>
      <c r="CA313" s="18"/>
      <c r="CB313" s="18"/>
      <c r="CC313" s="18"/>
      <c r="CD313" s="18"/>
      <c r="CE313" s="18"/>
      <c r="CF313" s="18"/>
      <c r="CG313" s="18"/>
      <c r="CH313" s="18"/>
      <c r="CI313" s="18"/>
      <c r="CJ313" s="18"/>
      <c r="CK313" s="8"/>
    </row>
    <row r="314" spans="1:89" ht="15.75" customHeight="1" x14ac:dyDescent="0.25">
      <c r="A314" s="18"/>
      <c r="B314" s="18"/>
      <c r="C314" s="18"/>
      <c r="D314" s="193"/>
      <c r="E314" s="18"/>
      <c r="F314" s="18"/>
      <c r="G314" s="18"/>
      <c r="H314" s="18"/>
      <c r="I314" s="18"/>
      <c r="J314" s="18"/>
      <c r="K314" s="18"/>
      <c r="BT314" s="18"/>
      <c r="BU314" s="18"/>
      <c r="BW314" s="18"/>
      <c r="BX314" s="18"/>
      <c r="BY314" s="18"/>
      <c r="BZ314" s="18"/>
      <c r="CA314" s="18"/>
      <c r="CB314" s="18"/>
      <c r="CC314" s="18"/>
      <c r="CD314" s="18"/>
      <c r="CE314" s="18"/>
      <c r="CF314" s="18"/>
      <c r="CG314" s="18"/>
      <c r="CH314" s="18"/>
      <c r="CI314" s="18"/>
      <c r="CJ314" s="18"/>
      <c r="CK314" s="8"/>
    </row>
    <row r="315" spans="1:89" ht="15.75" customHeight="1" x14ac:dyDescent="0.25">
      <c r="A315" s="18"/>
      <c r="B315" s="18"/>
      <c r="C315" s="18"/>
      <c r="D315" s="193"/>
      <c r="E315" s="18"/>
      <c r="F315" s="18"/>
      <c r="G315" s="18"/>
      <c r="H315" s="18"/>
      <c r="I315" s="18"/>
      <c r="J315" s="18"/>
      <c r="K315" s="18"/>
      <c r="BT315" s="18"/>
      <c r="BU315" s="18"/>
      <c r="BW315" s="18"/>
      <c r="BX315" s="18"/>
      <c r="BY315" s="18"/>
      <c r="BZ315" s="18"/>
      <c r="CA315" s="18"/>
      <c r="CB315" s="18"/>
      <c r="CC315" s="18"/>
      <c r="CD315" s="18"/>
      <c r="CE315" s="18"/>
      <c r="CF315" s="18"/>
      <c r="CG315" s="18"/>
      <c r="CH315" s="18"/>
      <c r="CI315" s="18"/>
      <c r="CJ315" s="18"/>
      <c r="CK315" s="8"/>
    </row>
    <row r="316" spans="1:89" ht="15.75" customHeight="1" x14ac:dyDescent="0.25">
      <c r="A316" s="18"/>
      <c r="B316" s="18"/>
      <c r="C316" s="18"/>
      <c r="D316" s="193"/>
      <c r="E316" s="18"/>
      <c r="F316" s="18"/>
      <c r="G316" s="18"/>
      <c r="H316" s="18"/>
      <c r="I316" s="18"/>
      <c r="J316" s="18"/>
      <c r="K316" s="18"/>
      <c r="BT316" s="18"/>
      <c r="BU316" s="18"/>
      <c r="BW316" s="18"/>
      <c r="BX316" s="18"/>
      <c r="BY316" s="18"/>
      <c r="BZ316" s="18"/>
      <c r="CA316" s="18"/>
      <c r="CB316" s="18"/>
      <c r="CC316" s="18"/>
      <c r="CD316" s="18"/>
      <c r="CE316" s="18"/>
      <c r="CF316" s="18"/>
      <c r="CG316" s="18"/>
      <c r="CH316" s="18"/>
      <c r="CI316" s="18"/>
      <c r="CJ316" s="18"/>
      <c r="CK316" s="8"/>
    </row>
    <row r="317" spans="1:89" ht="15.75" customHeight="1" x14ac:dyDescent="0.25">
      <c r="A317" s="18"/>
      <c r="B317" s="18"/>
      <c r="C317" s="18"/>
      <c r="D317" s="193"/>
      <c r="E317" s="18"/>
      <c r="F317" s="18"/>
      <c r="G317" s="18"/>
      <c r="H317" s="18"/>
      <c r="I317" s="18"/>
      <c r="J317" s="18"/>
      <c r="K317" s="18"/>
      <c r="BT317" s="18"/>
      <c r="BU317" s="18"/>
      <c r="BW317" s="18"/>
      <c r="BX317" s="18"/>
      <c r="BY317" s="18"/>
      <c r="BZ317" s="18"/>
      <c r="CA317" s="18"/>
      <c r="CB317" s="18"/>
      <c r="CC317" s="18"/>
      <c r="CD317" s="18"/>
      <c r="CE317" s="18"/>
      <c r="CF317" s="18"/>
      <c r="CG317" s="18"/>
      <c r="CH317" s="18"/>
      <c r="CI317" s="18"/>
      <c r="CJ317" s="18"/>
      <c r="CK317" s="8"/>
    </row>
    <row r="318" spans="1:89" ht="15.75" customHeight="1" x14ac:dyDescent="0.25">
      <c r="A318" s="18"/>
      <c r="B318" s="18"/>
      <c r="C318" s="18"/>
      <c r="D318" s="193"/>
      <c r="E318" s="18"/>
      <c r="F318" s="18"/>
      <c r="G318" s="18"/>
      <c r="H318" s="18"/>
      <c r="I318" s="18"/>
      <c r="J318" s="18"/>
      <c r="K318" s="18"/>
      <c r="BT318" s="18"/>
      <c r="BU318" s="18"/>
      <c r="BW318" s="18"/>
      <c r="BX318" s="18"/>
      <c r="BY318" s="18"/>
      <c r="BZ318" s="18"/>
      <c r="CA318" s="18"/>
      <c r="CB318" s="18"/>
      <c r="CC318" s="18"/>
      <c r="CD318" s="18"/>
      <c r="CE318" s="18"/>
      <c r="CF318" s="18"/>
      <c r="CG318" s="18"/>
      <c r="CH318" s="18"/>
      <c r="CI318" s="18"/>
      <c r="CJ318" s="18"/>
      <c r="CK318" s="8"/>
    </row>
    <row r="319" spans="1:89" ht="15.75" customHeight="1" x14ac:dyDescent="0.25">
      <c r="A319" s="18"/>
      <c r="B319" s="18"/>
      <c r="C319" s="18"/>
      <c r="D319" s="193"/>
      <c r="E319" s="18"/>
      <c r="F319" s="18"/>
      <c r="G319" s="18"/>
      <c r="H319" s="18"/>
      <c r="I319" s="18"/>
      <c r="J319" s="18"/>
      <c r="K319" s="18"/>
      <c r="BT319" s="18"/>
      <c r="BU319" s="18"/>
      <c r="BW319" s="18"/>
      <c r="BX319" s="18"/>
      <c r="BY319" s="18"/>
      <c r="BZ319" s="18"/>
      <c r="CA319" s="18"/>
      <c r="CB319" s="18"/>
      <c r="CC319" s="18"/>
      <c r="CD319" s="18"/>
      <c r="CE319" s="18"/>
      <c r="CF319" s="18"/>
      <c r="CG319" s="18"/>
      <c r="CH319" s="18"/>
      <c r="CI319" s="18"/>
      <c r="CJ319" s="18"/>
      <c r="CK319" s="8"/>
    </row>
    <row r="320" spans="1:89" ht="15.75" customHeight="1" x14ac:dyDescent="0.25">
      <c r="A320" s="18"/>
      <c r="B320" s="18"/>
      <c r="C320" s="18"/>
      <c r="D320" s="193"/>
      <c r="E320" s="18"/>
      <c r="F320" s="18"/>
      <c r="G320" s="18"/>
      <c r="H320" s="18"/>
      <c r="I320" s="18"/>
      <c r="J320" s="18"/>
      <c r="K320" s="18"/>
      <c r="BT320" s="18"/>
      <c r="BU320" s="18"/>
      <c r="BW320" s="18"/>
      <c r="BX320" s="18"/>
      <c r="BY320" s="18"/>
      <c r="BZ320" s="18"/>
      <c r="CA320" s="18"/>
      <c r="CB320" s="18"/>
      <c r="CC320" s="18"/>
      <c r="CD320" s="18"/>
      <c r="CE320" s="18"/>
      <c r="CF320" s="18"/>
      <c r="CG320" s="18"/>
      <c r="CH320" s="18"/>
      <c r="CI320" s="18"/>
      <c r="CJ320" s="18"/>
      <c r="CK320" s="8"/>
    </row>
    <row r="321" spans="1:89" ht="15.75" customHeight="1" x14ac:dyDescent="0.25">
      <c r="A321" s="18"/>
      <c r="B321" s="18"/>
      <c r="C321" s="18"/>
      <c r="D321" s="193"/>
      <c r="E321" s="18"/>
      <c r="F321" s="18"/>
      <c r="G321" s="18"/>
      <c r="H321" s="18"/>
      <c r="I321" s="18"/>
      <c r="J321" s="18"/>
      <c r="K321" s="18"/>
      <c r="BT321" s="18"/>
      <c r="BU321" s="18"/>
      <c r="BW321" s="18"/>
      <c r="BX321" s="18"/>
      <c r="BY321" s="18"/>
      <c r="BZ321" s="18"/>
      <c r="CA321" s="18"/>
      <c r="CB321" s="18"/>
      <c r="CC321" s="18"/>
      <c r="CD321" s="18"/>
      <c r="CE321" s="18"/>
      <c r="CF321" s="18"/>
      <c r="CG321" s="18"/>
      <c r="CH321" s="18"/>
      <c r="CI321" s="18"/>
      <c r="CJ321" s="18"/>
      <c r="CK321" s="8"/>
    </row>
    <row r="322" spans="1:89" ht="15.75" customHeight="1" x14ac:dyDescent="0.25">
      <c r="A322" s="18"/>
      <c r="B322" s="18"/>
      <c r="C322" s="18"/>
      <c r="D322" s="193"/>
      <c r="E322" s="18"/>
      <c r="F322" s="18"/>
      <c r="G322" s="18"/>
      <c r="H322" s="18"/>
      <c r="I322" s="18"/>
      <c r="J322" s="18"/>
      <c r="K322" s="18"/>
      <c r="BT322" s="18"/>
      <c r="BU322" s="18"/>
      <c r="BW322" s="18"/>
      <c r="BX322" s="18"/>
      <c r="BY322" s="18"/>
      <c r="BZ322" s="18"/>
      <c r="CA322" s="18"/>
      <c r="CB322" s="18"/>
      <c r="CC322" s="18"/>
      <c r="CD322" s="18"/>
      <c r="CE322" s="18"/>
      <c r="CF322" s="18"/>
      <c r="CG322" s="18"/>
      <c r="CH322" s="18"/>
      <c r="CI322" s="18"/>
      <c r="CJ322" s="18"/>
      <c r="CK322" s="8"/>
    </row>
    <row r="323" spans="1:89" ht="15.75" customHeight="1" x14ac:dyDescent="0.25">
      <c r="A323" s="18"/>
      <c r="B323" s="18"/>
      <c r="C323" s="18"/>
      <c r="D323" s="193"/>
      <c r="E323" s="18"/>
      <c r="F323" s="18"/>
      <c r="G323" s="18"/>
      <c r="H323" s="18"/>
      <c r="I323" s="18"/>
      <c r="J323" s="18"/>
      <c r="K323" s="18"/>
      <c r="BT323" s="18"/>
      <c r="BU323" s="18"/>
      <c r="BW323" s="18"/>
      <c r="BX323" s="18"/>
      <c r="BY323" s="18"/>
      <c r="BZ323" s="18"/>
      <c r="CA323" s="18"/>
      <c r="CB323" s="18"/>
      <c r="CC323" s="18"/>
      <c r="CD323" s="18"/>
      <c r="CE323" s="18"/>
      <c r="CF323" s="18"/>
      <c r="CG323" s="18"/>
      <c r="CH323" s="18"/>
      <c r="CI323" s="18"/>
      <c r="CJ323" s="18"/>
      <c r="CK323" s="8"/>
    </row>
    <row r="324" spans="1:89" ht="15.75" customHeight="1" x14ac:dyDescent="0.25">
      <c r="A324" s="18"/>
      <c r="B324" s="18"/>
      <c r="C324" s="18"/>
      <c r="D324" s="193"/>
      <c r="E324" s="18"/>
      <c r="F324" s="18"/>
      <c r="G324" s="18"/>
      <c r="H324" s="18"/>
      <c r="I324" s="18"/>
      <c r="J324" s="18"/>
      <c r="K324" s="18"/>
      <c r="BT324" s="18"/>
      <c r="BU324" s="18"/>
      <c r="BW324" s="18"/>
      <c r="BX324" s="18"/>
      <c r="BY324" s="18"/>
      <c r="BZ324" s="18"/>
      <c r="CA324" s="18"/>
      <c r="CB324" s="18"/>
      <c r="CC324" s="18"/>
      <c r="CD324" s="18"/>
      <c r="CE324" s="18"/>
      <c r="CF324" s="18"/>
      <c r="CG324" s="18"/>
      <c r="CH324" s="18"/>
      <c r="CI324" s="18"/>
      <c r="CJ324" s="18"/>
      <c r="CK324" s="8"/>
    </row>
    <row r="325" spans="1:89" ht="15.75" customHeight="1" x14ac:dyDescent="0.25">
      <c r="A325" s="18"/>
      <c r="B325" s="18"/>
      <c r="C325" s="18"/>
      <c r="D325" s="193"/>
      <c r="E325" s="18"/>
      <c r="F325" s="18"/>
      <c r="G325" s="18"/>
      <c r="H325" s="18"/>
      <c r="I325" s="18"/>
      <c r="J325" s="18"/>
      <c r="K325" s="18"/>
      <c r="BT325" s="18"/>
      <c r="BU325" s="18"/>
      <c r="BW325" s="18"/>
      <c r="BX325" s="18"/>
      <c r="BY325" s="18"/>
      <c r="BZ325" s="18"/>
      <c r="CA325" s="18"/>
      <c r="CB325" s="18"/>
      <c r="CC325" s="18"/>
      <c r="CD325" s="18"/>
      <c r="CE325" s="18"/>
      <c r="CF325" s="18"/>
      <c r="CG325" s="18"/>
      <c r="CH325" s="18"/>
      <c r="CI325" s="18"/>
      <c r="CJ325" s="18"/>
      <c r="CK325" s="8"/>
    </row>
    <row r="326" spans="1:89" ht="15.75" customHeight="1" x14ac:dyDescent="0.25">
      <c r="A326" s="18"/>
      <c r="B326" s="18"/>
      <c r="C326" s="18"/>
      <c r="D326" s="193"/>
      <c r="E326" s="18"/>
      <c r="F326" s="18"/>
      <c r="G326" s="18"/>
      <c r="H326" s="18"/>
      <c r="I326" s="18"/>
      <c r="J326" s="18"/>
      <c r="K326" s="18"/>
      <c r="BT326" s="18"/>
      <c r="BU326" s="18"/>
      <c r="BW326" s="18"/>
      <c r="BX326" s="18"/>
      <c r="BY326" s="18"/>
      <c r="BZ326" s="18"/>
      <c r="CA326" s="18"/>
      <c r="CB326" s="18"/>
      <c r="CC326" s="18"/>
      <c r="CD326" s="18"/>
      <c r="CE326" s="18"/>
      <c r="CF326" s="18"/>
      <c r="CG326" s="18"/>
      <c r="CH326" s="18"/>
      <c r="CI326" s="18"/>
      <c r="CJ326" s="18"/>
      <c r="CK326" s="8"/>
    </row>
    <row r="327" spans="1:89" ht="15.75" customHeight="1" x14ac:dyDescent="0.25">
      <c r="A327" s="18"/>
      <c r="B327" s="18"/>
      <c r="C327" s="18"/>
      <c r="D327" s="193"/>
      <c r="E327" s="18"/>
      <c r="F327" s="18"/>
      <c r="G327" s="18"/>
      <c r="H327" s="18"/>
      <c r="I327" s="18"/>
      <c r="J327" s="18"/>
      <c r="K327" s="18"/>
      <c r="BT327" s="18"/>
      <c r="BU327" s="18"/>
      <c r="BW327" s="18"/>
      <c r="BX327" s="18"/>
      <c r="BY327" s="18"/>
      <c r="BZ327" s="18"/>
      <c r="CA327" s="18"/>
      <c r="CB327" s="18"/>
      <c r="CC327" s="18"/>
      <c r="CD327" s="18"/>
      <c r="CE327" s="18"/>
      <c r="CF327" s="18"/>
      <c r="CG327" s="18"/>
      <c r="CH327" s="18"/>
      <c r="CI327" s="18"/>
      <c r="CJ327" s="18"/>
      <c r="CK327" s="8"/>
    </row>
    <row r="328" spans="1:89" ht="15.75" customHeight="1" x14ac:dyDescent="0.25">
      <c r="A328" s="18"/>
      <c r="B328" s="18"/>
      <c r="C328" s="18"/>
      <c r="D328" s="193"/>
      <c r="E328" s="18"/>
      <c r="F328" s="18"/>
      <c r="G328" s="18"/>
      <c r="H328" s="18"/>
      <c r="I328" s="18"/>
      <c r="J328" s="18"/>
      <c r="K328" s="18"/>
      <c r="BT328" s="18"/>
      <c r="BU328" s="18"/>
      <c r="BW328" s="18"/>
      <c r="BX328" s="18"/>
      <c r="BY328" s="18"/>
      <c r="BZ328" s="18"/>
      <c r="CA328" s="18"/>
      <c r="CB328" s="18"/>
      <c r="CC328" s="18"/>
      <c r="CD328" s="18"/>
      <c r="CE328" s="18"/>
      <c r="CF328" s="18"/>
      <c r="CG328" s="18"/>
      <c r="CH328" s="18"/>
      <c r="CI328" s="18"/>
      <c r="CJ328" s="18"/>
      <c r="CK328" s="8"/>
    </row>
    <row r="329" spans="1:89" ht="15.75" customHeight="1" x14ac:dyDescent="0.25">
      <c r="A329" s="18"/>
      <c r="B329" s="18"/>
      <c r="C329" s="18"/>
      <c r="D329" s="193"/>
      <c r="E329" s="18"/>
      <c r="F329" s="18"/>
      <c r="G329" s="18"/>
      <c r="H329" s="18"/>
      <c r="I329" s="18"/>
      <c r="J329" s="18"/>
      <c r="K329" s="18"/>
      <c r="BT329" s="18"/>
      <c r="BU329" s="18"/>
      <c r="BW329" s="18"/>
      <c r="BX329" s="18"/>
      <c r="BY329" s="18"/>
      <c r="BZ329" s="18"/>
      <c r="CA329" s="18"/>
      <c r="CB329" s="18"/>
      <c r="CC329" s="18"/>
      <c r="CD329" s="18"/>
      <c r="CE329" s="18"/>
      <c r="CF329" s="18"/>
      <c r="CG329" s="18"/>
      <c r="CH329" s="18"/>
      <c r="CI329" s="18"/>
      <c r="CJ329" s="18"/>
      <c r="CK329" s="8"/>
    </row>
    <row r="330" spans="1:89" ht="15.75" customHeight="1" x14ac:dyDescent="0.25">
      <c r="A330" s="18"/>
      <c r="B330" s="18"/>
      <c r="C330" s="18"/>
      <c r="D330" s="193"/>
      <c r="E330" s="18"/>
      <c r="F330" s="18"/>
      <c r="G330" s="18"/>
      <c r="H330" s="18"/>
      <c r="I330" s="18"/>
      <c r="J330" s="18"/>
      <c r="K330" s="18"/>
      <c r="BT330" s="18"/>
      <c r="BU330" s="18"/>
      <c r="BW330" s="18"/>
      <c r="BX330" s="18"/>
      <c r="BY330" s="18"/>
      <c r="BZ330" s="18"/>
      <c r="CA330" s="18"/>
      <c r="CB330" s="18"/>
      <c r="CC330" s="18"/>
      <c r="CD330" s="18"/>
      <c r="CE330" s="18"/>
      <c r="CF330" s="18"/>
      <c r="CG330" s="18"/>
      <c r="CH330" s="18"/>
      <c r="CI330" s="18"/>
      <c r="CJ330" s="18"/>
      <c r="CK330" s="8"/>
    </row>
    <row r="331" spans="1:89" ht="15.75" customHeight="1" x14ac:dyDescent="0.25">
      <c r="A331" s="18"/>
      <c r="B331" s="18"/>
      <c r="C331" s="18"/>
      <c r="D331" s="193"/>
      <c r="E331" s="18"/>
      <c r="F331" s="18"/>
      <c r="G331" s="18"/>
      <c r="H331" s="18"/>
      <c r="I331" s="18"/>
      <c r="J331" s="18"/>
      <c r="K331" s="18"/>
      <c r="BT331" s="18"/>
      <c r="BU331" s="18"/>
      <c r="BW331" s="18"/>
      <c r="BX331" s="18"/>
      <c r="BY331" s="18"/>
      <c r="BZ331" s="18"/>
      <c r="CA331" s="18"/>
      <c r="CB331" s="18"/>
      <c r="CC331" s="18"/>
      <c r="CD331" s="18"/>
      <c r="CE331" s="18"/>
      <c r="CF331" s="18"/>
      <c r="CG331" s="18"/>
      <c r="CH331" s="18"/>
      <c r="CI331" s="18"/>
      <c r="CJ331" s="18"/>
      <c r="CK331" s="8"/>
    </row>
    <row r="332" spans="1:89" ht="15.75" customHeight="1" x14ac:dyDescent="0.25">
      <c r="A332" s="18"/>
      <c r="B332" s="18"/>
      <c r="C332" s="18"/>
      <c r="D332" s="193"/>
      <c r="E332" s="18"/>
      <c r="F332" s="18"/>
      <c r="G332" s="18"/>
      <c r="H332" s="18"/>
      <c r="I332" s="18"/>
      <c r="J332" s="18"/>
      <c r="K332" s="18"/>
      <c r="BT332" s="18"/>
      <c r="BU332" s="18"/>
      <c r="BW332" s="18"/>
      <c r="BX332" s="18"/>
      <c r="BY332" s="18"/>
      <c r="BZ332" s="18"/>
      <c r="CA332" s="18"/>
      <c r="CB332" s="18"/>
      <c r="CC332" s="18"/>
      <c r="CD332" s="18"/>
      <c r="CE332" s="18"/>
      <c r="CF332" s="18"/>
      <c r="CG332" s="18"/>
      <c r="CH332" s="18"/>
      <c r="CI332" s="18"/>
      <c r="CJ332" s="18"/>
      <c r="CK332" s="8"/>
    </row>
    <row r="333" spans="1:89" ht="15.75" customHeight="1" x14ac:dyDescent="0.25">
      <c r="A333" s="18"/>
      <c r="B333" s="18"/>
      <c r="C333" s="18"/>
      <c r="D333" s="193"/>
      <c r="E333" s="18"/>
      <c r="F333" s="18"/>
      <c r="G333" s="18"/>
      <c r="H333" s="18"/>
      <c r="I333" s="18"/>
      <c r="J333" s="18"/>
      <c r="K333" s="18"/>
      <c r="BT333" s="18"/>
      <c r="BU333" s="18"/>
      <c r="BW333" s="18"/>
      <c r="BX333" s="18"/>
      <c r="BY333" s="18"/>
      <c r="BZ333" s="18"/>
      <c r="CA333" s="18"/>
      <c r="CB333" s="18"/>
      <c r="CC333" s="18"/>
      <c r="CD333" s="18"/>
      <c r="CE333" s="18"/>
      <c r="CF333" s="18"/>
      <c r="CG333" s="18"/>
      <c r="CH333" s="18"/>
      <c r="CI333" s="18"/>
      <c r="CJ333" s="18"/>
      <c r="CK333" s="8"/>
    </row>
    <row r="334" spans="1:89" ht="15.75" customHeight="1" x14ac:dyDescent="0.25">
      <c r="A334" s="18"/>
      <c r="B334" s="18"/>
      <c r="C334" s="18"/>
      <c r="D334" s="193"/>
      <c r="E334" s="18"/>
      <c r="F334" s="18"/>
      <c r="G334" s="18"/>
      <c r="H334" s="18"/>
      <c r="I334" s="18"/>
      <c r="J334" s="18"/>
      <c r="K334" s="18"/>
      <c r="BT334" s="18"/>
      <c r="BU334" s="18"/>
      <c r="BW334" s="18"/>
      <c r="BX334" s="18"/>
      <c r="BY334" s="18"/>
      <c r="BZ334" s="18"/>
      <c r="CA334" s="18"/>
      <c r="CB334" s="18"/>
      <c r="CC334" s="18"/>
      <c r="CD334" s="18"/>
      <c r="CE334" s="18"/>
      <c r="CF334" s="18"/>
      <c r="CG334" s="18"/>
      <c r="CH334" s="18"/>
      <c r="CI334" s="18"/>
      <c r="CJ334" s="18"/>
      <c r="CK334" s="8"/>
    </row>
    <row r="335" spans="1:89" ht="15.75" customHeight="1" x14ac:dyDescent="0.25">
      <c r="A335" s="18"/>
      <c r="B335" s="18"/>
      <c r="C335" s="18"/>
      <c r="D335" s="193"/>
      <c r="E335" s="18"/>
      <c r="F335" s="18"/>
      <c r="G335" s="18"/>
      <c r="H335" s="18"/>
      <c r="I335" s="18"/>
      <c r="J335" s="18"/>
      <c r="K335" s="18"/>
      <c r="BT335" s="18"/>
      <c r="BU335" s="18"/>
      <c r="BW335" s="18"/>
      <c r="BX335" s="18"/>
      <c r="BY335" s="18"/>
      <c r="BZ335" s="18"/>
      <c r="CA335" s="18"/>
      <c r="CB335" s="18"/>
      <c r="CC335" s="18"/>
      <c r="CD335" s="18"/>
      <c r="CE335" s="18"/>
      <c r="CF335" s="18"/>
      <c r="CG335" s="18"/>
      <c r="CH335" s="18"/>
      <c r="CI335" s="18"/>
      <c r="CJ335" s="18"/>
      <c r="CK335" s="8"/>
    </row>
    <row r="336" spans="1:89" ht="15.75" customHeight="1" x14ac:dyDescent="0.25">
      <c r="A336" s="18"/>
      <c r="B336" s="18"/>
      <c r="C336" s="18"/>
      <c r="D336" s="193"/>
      <c r="E336" s="18"/>
      <c r="F336" s="18"/>
      <c r="G336" s="18"/>
      <c r="H336" s="18"/>
      <c r="I336" s="18"/>
      <c r="J336" s="18"/>
      <c r="K336" s="18"/>
      <c r="BT336" s="18"/>
      <c r="BU336" s="18"/>
      <c r="BW336" s="18"/>
      <c r="BX336" s="18"/>
      <c r="BY336" s="18"/>
      <c r="BZ336" s="18"/>
      <c r="CA336" s="18"/>
      <c r="CB336" s="18"/>
      <c r="CC336" s="18"/>
      <c r="CD336" s="18"/>
      <c r="CE336" s="18"/>
      <c r="CF336" s="18"/>
      <c r="CG336" s="18"/>
      <c r="CH336" s="18"/>
      <c r="CI336" s="18"/>
      <c r="CJ336" s="18"/>
      <c r="CK336" s="8"/>
    </row>
    <row r="337" spans="1:89" ht="15.75" customHeight="1" x14ac:dyDescent="0.25">
      <c r="A337" s="18"/>
      <c r="B337" s="18"/>
      <c r="C337" s="18"/>
      <c r="D337" s="193"/>
      <c r="E337" s="18"/>
      <c r="F337" s="18"/>
      <c r="G337" s="18"/>
      <c r="H337" s="18"/>
      <c r="I337" s="18"/>
      <c r="J337" s="18"/>
      <c r="K337" s="18"/>
      <c r="BT337" s="18"/>
      <c r="BU337" s="18"/>
      <c r="BW337" s="18"/>
      <c r="BX337" s="18"/>
      <c r="BY337" s="18"/>
      <c r="BZ337" s="18"/>
      <c r="CA337" s="18"/>
      <c r="CB337" s="18"/>
      <c r="CC337" s="18"/>
      <c r="CD337" s="18"/>
      <c r="CE337" s="18"/>
      <c r="CF337" s="18"/>
      <c r="CG337" s="18"/>
      <c r="CH337" s="18"/>
      <c r="CI337" s="18"/>
      <c r="CJ337" s="18"/>
      <c r="CK337" s="8"/>
    </row>
    <row r="338" spans="1:89" ht="15.75" customHeight="1" x14ac:dyDescent="0.25">
      <c r="A338" s="18"/>
      <c r="B338" s="18"/>
      <c r="C338" s="18"/>
      <c r="D338" s="193"/>
      <c r="E338" s="18"/>
      <c r="F338" s="18"/>
      <c r="G338" s="18"/>
      <c r="H338" s="18"/>
      <c r="I338" s="18"/>
      <c r="J338" s="18"/>
      <c r="K338" s="18"/>
      <c r="BT338" s="18"/>
      <c r="BU338" s="18"/>
      <c r="BW338" s="18"/>
      <c r="BX338" s="18"/>
      <c r="BY338" s="18"/>
      <c r="BZ338" s="18"/>
      <c r="CA338" s="18"/>
      <c r="CB338" s="18"/>
      <c r="CC338" s="18"/>
      <c r="CD338" s="18"/>
      <c r="CE338" s="18"/>
      <c r="CF338" s="18"/>
      <c r="CG338" s="18"/>
      <c r="CH338" s="18"/>
      <c r="CI338" s="18"/>
      <c r="CJ338" s="18"/>
      <c r="CK338" s="8"/>
    </row>
    <row r="339" spans="1:89" ht="15.75" customHeight="1" x14ac:dyDescent="0.25">
      <c r="A339" s="18"/>
      <c r="B339" s="18"/>
      <c r="C339" s="18"/>
      <c r="D339" s="193"/>
      <c r="E339" s="18"/>
      <c r="F339" s="18"/>
      <c r="G339" s="18"/>
      <c r="H339" s="18"/>
      <c r="I339" s="18"/>
      <c r="J339" s="18"/>
      <c r="K339" s="18"/>
      <c r="BT339" s="18"/>
      <c r="BU339" s="18"/>
      <c r="BW339" s="18"/>
      <c r="BX339" s="18"/>
      <c r="BY339" s="18"/>
      <c r="BZ339" s="18"/>
      <c r="CA339" s="18"/>
      <c r="CB339" s="18"/>
      <c r="CC339" s="18"/>
      <c r="CD339" s="18"/>
      <c r="CE339" s="18"/>
      <c r="CF339" s="18"/>
      <c r="CG339" s="18"/>
      <c r="CH339" s="18"/>
      <c r="CI339" s="18"/>
      <c r="CJ339" s="18"/>
      <c r="CK339" s="8"/>
    </row>
    <row r="340" spans="1:89" ht="15.75" customHeight="1" x14ac:dyDescent="0.25">
      <c r="A340" s="18"/>
      <c r="B340" s="18"/>
      <c r="C340" s="18"/>
      <c r="D340" s="193"/>
      <c r="E340" s="18"/>
      <c r="F340" s="18"/>
      <c r="G340" s="18"/>
      <c r="H340" s="18"/>
      <c r="I340" s="18"/>
      <c r="J340" s="18"/>
      <c r="K340" s="18"/>
      <c r="BT340" s="18"/>
      <c r="BU340" s="18"/>
      <c r="BW340" s="18"/>
      <c r="BX340" s="18"/>
      <c r="BY340" s="18"/>
      <c r="BZ340" s="18"/>
      <c r="CA340" s="18"/>
      <c r="CB340" s="18"/>
      <c r="CC340" s="18"/>
      <c r="CD340" s="18"/>
      <c r="CE340" s="18"/>
      <c r="CF340" s="18"/>
      <c r="CG340" s="18"/>
      <c r="CH340" s="18"/>
      <c r="CI340" s="18"/>
      <c r="CJ340" s="18"/>
      <c r="CK340" s="8"/>
    </row>
    <row r="341" spans="1:89" ht="15.75" customHeight="1" x14ac:dyDescent="0.25">
      <c r="A341" s="18"/>
      <c r="B341" s="18"/>
      <c r="C341" s="18"/>
      <c r="D341" s="193"/>
      <c r="E341" s="18"/>
      <c r="F341" s="18"/>
      <c r="G341" s="18"/>
      <c r="H341" s="18"/>
      <c r="I341" s="18"/>
      <c r="J341" s="18"/>
      <c r="K341" s="18"/>
      <c r="BT341" s="18"/>
      <c r="BU341" s="18"/>
      <c r="BW341" s="18"/>
      <c r="BX341" s="18"/>
      <c r="BY341" s="18"/>
      <c r="BZ341" s="18"/>
      <c r="CA341" s="18"/>
      <c r="CB341" s="18"/>
      <c r="CC341" s="18"/>
      <c r="CD341" s="18"/>
      <c r="CE341" s="18"/>
      <c r="CF341" s="18"/>
      <c r="CG341" s="18"/>
      <c r="CH341" s="18"/>
      <c r="CI341" s="18"/>
      <c r="CJ341" s="18"/>
      <c r="CK341" s="8"/>
    </row>
    <row r="342" spans="1:89" ht="15.75" customHeight="1" x14ac:dyDescent="0.25">
      <c r="A342" s="18"/>
      <c r="B342" s="18"/>
      <c r="C342" s="18"/>
      <c r="D342" s="193"/>
      <c r="E342" s="18"/>
      <c r="F342" s="18"/>
      <c r="G342" s="18"/>
      <c r="H342" s="18"/>
      <c r="I342" s="18"/>
      <c r="J342" s="18"/>
      <c r="K342" s="18"/>
      <c r="BT342" s="18"/>
      <c r="BU342" s="18"/>
      <c r="BW342" s="18"/>
      <c r="BX342" s="18"/>
      <c r="BY342" s="18"/>
      <c r="BZ342" s="18"/>
      <c r="CA342" s="18"/>
      <c r="CB342" s="18"/>
      <c r="CC342" s="18"/>
      <c r="CD342" s="18"/>
      <c r="CE342" s="18"/>
      <c r="CF342" s="18"/>
      <c r="CG342" s="18"/>
      <c r="CH342" s="18"/>
      <c r="CI342" s="18"/>
      <c r="CJ342" s="18"/>
      <c r="CK342" s="8"/>
    </row>
    <row r="343" spans="1:89" ht="15.75" customHeight="1" x14ac:dyDescent="0.25">
      <c r="A343" s="18"/>
      <c r="B343" s="18"/>
      <c r="C343" s="18"/>
      <c r="D343" s="193"/>
      <c r="E343" s="18"/>
      <c r="F343" s="18"/>
      <c r="G343" s="18"/>
      <c r="H343" s="18"/>
      <c r="I343" s="18"/>
      <c r="J343" s="18"/>
      <c r="K343" s="18"/>
      <c r="BT343" s="18"/>
      <c r="BU343" s="18"/>
      <c r="BW343" s="18"/>
      <c r="BX343" s="18"/>
      <c r="BY343" s="18"/>
      <c r="BZ343" s="18"/>
      <c r="CA343" s="18"/>
      <c r="CB343" s="18"/>
      <c r="CC343" s="18"/>
      <c r="CD343" s="18"/>
      <c r="CE343" s="18"/>
      <c r="CF343" s="18"/>
      <c r="CG343" s="18"/>
      <c r="CH343" s="18"/>
      <c r="CI343" s="18"/>
      <c r="CJ343" s="18"/>
      <c r="CK343" s="8"/>
    </row>
    <row r="344" spans="1:89" ht="15.75" customHeight="1" x14ac:dyDescent="0.25">
      <c r="A344" s="18"/>
      <c r="B344" s="18"/>
      <c r="C344" s="18"/>
      <c r="D344" s="193"/>
      <c r="E344" s="18"/>
      <c r="F344" s="18"/>
      <c r="G344" s="18"/>
      <c r="H344" s="18"/>
      <c r="I344" s="18"/>
      <c r="J344" s="18"/>
      <c r="K344" s="18"/>
      <c r="BT344" s="18"/>
      <c r="BU344" s="18"/>
      <c r="BW344" s="18"/>
      <c r="BX344" s="18"/>
      <c r="BY344" s="18"/>
      <c r="BZ344" s="18"/>
      <c r="CA344" s="18"/>
      <c r="CB344" s="18"/>
      <c r="CC344" s="18"/>
      <c r="CD344" s="18"/>
      <c r="CE344" s="18"/>
      <c r="CF344" s="18"/>
      <c r="CG344" s="18"/>
      <c r="CH344" s="18"/>
      <c r="CI344" s="18"/>
      <c r="CJ344" s="18"/>
      <c r="CK344" s="8"/>
    </row>
    <row r="345" spans="1:89" ht="15.75" customHeight="1" x14ac:dyDescent="0.25">
      <c r="A345" s="18"/>
      <c r="B345" s="18"/>
      <c r="C345" s="18"/>
      <c r="D345" s="193"/>
      <c r="E345" s="18"/>
      <c r="F345" s="18"/>
      <c r="G345" s="18"/>
      <c r="H345" s="18"/>
      <c r="I345" s="18"/>
      <c r="J345" s="18"/>
      <c r="K345" s="18"/>
      <c r="BT345" s="18"/>
      <c r="BU345" s="18"/>
      <c r="BW345" s="18"/>
      <c r="BX345" s="18"/>
      <c r="BY345" s="18"/>
      <c r="BZ345" s="18"/>
      <c r="CA345" s="18"/>
      <c r="CB345" s="18"/>
      <c r="CC345" s="18"/>
      <c r="CD345" s="18"/>
      <c r="CE345" s="18"/>
      <c r="CF345" s="18"/>
      <c r="CG345" s="18"/>
      <c r="CH345" s="18"/>
      <c r="CI345" s="18"/>
      <c r="CJ345" s="18"/>
      <c r="CK345" s="8"/>
    </row>
    <row r="346" spans="1:89" ht="15.75" customHeight="1" x14ac:dyDescent="0.25">
      <c r="A346" s="18"/>
      <c r="B346" s="18"/>
      <c r="C346" s="18"/>
      <c r="D346" s="193"/>
      <c r="E346" s="18"/>
      <c r="F346" s="18"/>
      <c r="G346" s="18"/>
      <c r="H346" s="18"/>
      <c r="I346" s="18"/>
      <c r="J346" s="18"/>
      <c r="K346" s="18"/>
      <c r="BT346" s="18"/>
      <c r="BU346" s="18"/>
      <c r="BW346" s="18"/>
      <c r="BX346" s="18"/>
      <c r="BY346" s="18"/>
      <c r="BZ346" s="18"/>
      <c r="CA346" s="18"/>
      <c r="CB346" s="18"/>
      <c r="CC346" s="18"/>
      <c r="CD346" s="18"/>
      <c r="CE346" s="18"/>
      <c r="CF346" s="18"/>
      <c r="CG346" s="18"/>
      <c r="CH346" s="18"/>
      <c r="CI346" s="18"/>
      <c r="CJ346" s="18"/>
      <c r="CK346" s="8"/>
    </row>
    <row r="347" spans="1:89" ht="15.75" customHeight="1" x14ac:dyDescent="0.25">
      <c r="A347" s="18"/>
      <c r="B347" s="18"/>
      <c r="C347" s="18"/>
      <c r="D347" s="193"/>
      <c r="E347" s="18"/>
      <c r="F347" s="18"/>
      <c r="G347" s="18"/>
      <c r="H347" s="18"/>
      <c r="I347" s="18"/>
      <c r="J347" s="18"/>
      <c r="K347" s="18"/>
      <c r="BT347" s="18"/>
      <c r="BU347" s="18"/>
      <c r="BW347" s="18"/>
      <c r="BX347" s="18"/>
      <c r="BY347" s="18"/>
      <c r="BZ347" s="18"/>
      <c r="CA347" s="18"/>
      <c r="CB347" s="18"/>
      <c r="CC347" s="18"/>
      <c r="CD347" s="18"/>
      <c r="CE347" s="18"/>
      <c r="CF347" s="18"/>
      <c r="CG347" s="18"/>
      <c r="CH347" s="18"/>
      <c r="CI347" s="18"/>
      <c r="CJ347" s="18"/>
      <c r="CK347" s="8"/>
    </row>
    <row r="348" spans="1:89" ht="15.75" customHeight="1" x14ac:dyDescent="0.25">
      <c r="A348" s="18"/>
      <c r="B348" s="18"/>
      <c r="C348" s="18"/>
      <c r="D348" s="193"/>
      <c r="E348" s="18"/>
      <c r="F348" s="18"/>
      <c r="G348" s="18"/>
      <c r="H348" s="18"/>
      <c r="I348" s="18"/>
      <c r="J348" s="18"/>
      <c r="K348" s="18"/>
      <c r="BT348" s="18"/>
      <c r="BU348" s="18"/>
      <c r="BW348" s="18"/>
      <c r="BX348" s="18"/>
      <c r="BY348" s="18"/>
      <c r="BZ348" s="18"/>
      <c r="CA348" s="18"/>
      <c r="CB348" s="18"/>
      <c r="CC348" s="18"/>
      <c r="CD348" s="18"/>
      <c r="CE348" s="18"/>
      <c r="CF348" s="18"/>
      <c r="CG348" s="18"/>
      <c r="CH348" s="18"/>
      <c r="CI348" s="18"/>
      <c r="CJ348" s="18"/>
      <c r="CK348" s="8"/>
    </row>
    <row r="349" spans="1:89" ht="15.75" customHeight="1" x14ac:dyDescent="0.25">
      <c r="A349" s="18"/>
      <c r="B349" s="18"/>
      <c r="C349" s="18"/>
      <c r="D349" s="193"/>
      <c r="E349" s="18"/>
      <c r="F349" s="18"/>
      <c r="G349" s="18"/>
      <c r="H349" s="18"/>
      <c r="I349" s="18"/>
      <c r="J349" s="18"/>
      <c r="K349" s="18"/>
      <c r="BT349" s="18"/>
      <c r="BU349" s="18"/>
      <c r="BW349" s="18"/>
      <c r="BX349" s="18"/>
      <c r="BY349" s="18"/>
      <c r="BZ349" s="18"/>
      <c r="CA349" s="18"/>
      <c r="CB349" s="18"/>
      <c r="CC349" s="18"/>
      <c r="CD349" s="18"/>
      <c r="CE349" s="18"/>
      <c r="CF349" s="18"/>
      <c r="CG349" s="18"/>
      <c r="CH349" s="18"/>
      <c r="CI349" s="18"/>
      <c r="CJ349" s="18"/>
      <c r="CK349" s="8"/>
    </row>
    <row r="350" spans="1:89" ht="15.75" customHeight="1" x14ac:dyDescent="0.25">
      <c r="A350" s="18"/>
      <c r="B350" s="18"/>
      <c r="C350" s="18"/>
      <c r="D350" s="193"/>
      <c r="E350" s="18"/>
      <c r="F350" s="18"/>
      <c r="G350" s="18"/>
      <c r="H350" s="18"/>
      <c r="I350" s="18"/>
      <c r="J350" s="18"/>
      <c r="K350" s="18"/>
      <c r="BT350" s="18"/>
      <c r="BU350" s="18"/>
      <c r="BW350" s="18"/>
      <c r="BX350" s="18"/>
      <c r="BY350" s="18"/>
      <c r="BZ350" s="18"/>
      <c r="CA350" s="18"/>
      <c r="CB350" s="18"/>
      <c r="CC350" s="18"/>
      <c r="CD350" s="18"/>
      <c r="CE350" s="18"/>
      <c r="CF350" s="18"/>
      <c r="CG350" s="18"/>
      <c r="CH350" s="18"/>
      <c r="CI350" s="18"/>
      <c r="CJ350" s="18"/>
      <c r="CK350" s="8"/>
    </row>
    <row r="351" spans="1:89" ht="15.75" customHeight="1" x14ac:dyDescent="0.25">
      <c r="A351" s="18"/>
      <c r="B351" s="18"/>
      <c r="C351" s="18"/>
      <c r="D351" s="193"/>
      <c r="E351" s="18"/>
      <c r="F351" s="18"/>
      <c r="G351" s="18"/>
      <c r="H351" s="18"/>
      <c r="I351" s="18"/>
      <c r="J351" s="18"/>
      <c r="K351" s="18"/>
      <c r="BT351" s="18"/>
      <c r="BU351" s="18"/>
      <c r="BW351" s="18"/>
      <c r="BX351" s="18"/>
      <c r="BY351" s="18"/>
      <c r="BZ351" s="18"/>
      <c r="CA351" s="18"/>
      <c r="CB351" s="18"/>
      <c r="CC351" s="18"/>
      <c r="CD351" s="18"/>
      <c r="CE351" s="18"/>
      <c r="CF351" s="18"/>
      <c r="CG351" s="18"/>
      <c r="CH351" s="18"/>
      <c r="CI351" s="18"/>
      <c r="CJ351" s="18"/>
      <c r="CK351" s="8"/>
    </row>
    <row r="352" spans="1:89" ht="15.75" customHeight="1" x14ac:dyDescent="0.25">
      <c r="A352" s="18"/>
      <c r="B352" s="18"/>
      <c r="C352" s="18"/>
      <c r="D352" s="193"/>
      <c r="E352" s="18"/>
      <c r="F352" s="18"/>
      <c r="G352" s="18"/>
      <c r="H352" s="18"/>
      <c r="I352" s="18"/>
      <c r="J352" s="18"/>
      <c r="K352" s="18"/>
      <c r="BT352" s="18"/>
      <c r="BU352" s="18"/>
      <c r="BW352" s="18"/>
      <c r="BX352" s="18"/>
      <c r="BY352" s="18"/>
      <c r="BZ352" s="18"/>
      <c r="CA352" s="18"/>
      <c r="CB352" s="18"/>
      <c r="CC352" s="18"/>
      <c r="CD352" s="18"/>
      <c r="CE352" s="18"/>
      <c r="CF352" s="18"/>
      <c r="CG352" s="18"/>
      <c r="CH352" s="18"/>
      <c r="CI352" s="18"/>
      <c r="CJ352" s="18"/>
      <c r="CK352" s="8"/>
    </row>
    <row r="353" spans="1:89" ht="15.75" customHeight="1" x14ac:dyDescent="0.25">
      <c r="A353" s="18"/>
      <c r="B353" s="18"/>
      <c r="C353" s="18"/>
      <c r="D353" s="193"/>
      <c r="E353" s="18"/>
      <c r="F353" s="18"/>
      <c r="G353" s="18"/>
      <c r="H353" s="18"/>
      <c r="I353" s="18"/>
      <c r="J353" s="18"/>
      <c r="K353" s="18"/>
      <c r="BT353" s="18"/>
      <c r="BU353" s="18"/>
      <c r="BW353" s="18"/>
      <c r="BX353" s="18"/>
      <c r="BY353" s="18"/>
      <c r="BZ353" s="18"/>
      <c r="CA353" s="18"/>
      <c r="CB353" s="18"/>
      <c r="CC353" s="18"/>
      <c r="CD353" s="18"/>
      <c r="CE353" s="18"/>
      <c r="CF353" s="18"/>
      <c r="CG353" s="18"/>
      <c r="CH353" s="18"/>
      <c r="CI353" s="18"/>
      <c r="CJ353" s="18"/>
      <c r="CK353" s="8"/>
    </row>
    <row r="354" spans="1:89" ht="15.75" customHeight="1" x14ac:dyDescent="0.25">
      <c r="A354" s="18"/>
      <c r="B354" s="18"/>
      <c r="C354" s="18"/>
      <c r="D354" s="193"/>
      <c r="E354" s="18"/>
      <c r="F354" s="18"/>
      <c r="G354" s="18"/>
      <c r="H354" s="18"/>
      <c r="I354" s="18"/>
      <c r="J354" s="18"/>
      <c r="K354" s="18"/>
      <c r="BT354" s="18"/>
      <c r="BU354" s="18"/>
      <c r="BW354" s="18"/>
      <c r="BX354" s="18"/>
      <c r="BY354" s="18"/>
      <c r="BZ354" s="18"/>
      <c r="CA354" s="18"/>
      <c r="CB354" s="18"/>
      <c r="CC354" s="18"/>
      <c r="CD354" s="18"/>
      <c r="CE354" s="18"/>
      <c r="CF354" s="18"/>
      <c r="CG354" s="18"/>
      <c r="CH354" s="18"/>
      <c r="CI354" s="18"/>
      <c r="CJ354" s="18"/>
      <c r="CK354" s="8"/>
    </row>
    <row r="355" spans="1:89" ht="15.75" customHeight="1" x14ac:dyDescent="0.25">
      <c r="A355" s="18"/>
      <c r="B355" s="18"/>
      <c r="C355" s="18"/>
      <c r="D355" s="193"/>
      <c r="E355" s="18"/>
      <c r="F355" s="18"/>
      <c r="G355" s="18"/>
      <c r="H355" s="18"/>
      <c r="I355" s="18"/>
      <c r="J355" s="18"/>
      <c r="K355" s="18"/>
      <c r="BT355" s="18"/>
      <c r="BU355" s="18"/>
      <c r="BW355" s="18"/>
      <c r="BX355" s="18"/>
      <c r="BY355" s="18"/>
      <c r="BZ355" s="18"/>
      <c r="CA355" s="18"/>
      <c r="CB355" s="18"/>
      <c r="CC355" s="18"/>
      <c r="CD355" s="18"/>
      <c r="CE355" s="18"/>
      <c r="CF355" s="18"/>
      <c r="CG355" s="18"/>
      <c r="CH355" s="18"/>
      <c r="CI355" s="18"/>
      <c r="CJ355" s="18"/>
      <c r="CK355" s="8"/>
    </row>
    <row r="356" spans="1:89" ht="15.75" customHeight="1" x14ac:dyDescent="0.25">
      <c r="A356" s="18"/>
      <c r="B356" s="18"/>
      <c r="C356" s="18"/>
      <c r="D356" s="193"/>
      <c r="E356" s="18"/>
      <c r="F356" s="18"/>
      <c r="G356" s="18"/>
      <c r="H356" s="18"/>
      <c r="I356" s="18"/>
      <c r="J356" s="18"/>
      <c r="K356" s="18"/>
      <c r="BT356" s="18"/>
      <c r="BU356" s="18"/>
      <c r="BW356" s="18"/>
      <c r="BX356" s="18"/>
      <c r="BY356" s="18"/>
      <c r="BZ356" s="18"/>
      <c r="CA356" s="18"/>
      <c r="CB356" s="18"/>
      <c r="CC356" s="18"/>
      <c r="CD356" s="18"/>
      <c r="CE356" s="18"/>
      <c r="CF356" s="18"/>
      <c r="CG356" s="18"/>
      <c r="CH356" s="18"/>
      <c r="CI356" s="18"/>
      <c r="CJ356" s="18"/>
      <c r="CK356" s="8"/>
    </row>
    <row r="357" spans="1:89" ht="15.75" customHeight="1" x14ac:dyDescent="0.25">
      <c r="A357" s="18"/>
      <c r="B357" s="18"/>
      <c r="C357" s="18"/>
      <c r="D357" s="193"/>
      <c r="E357" s="18"/>
      <c r="F357" s="18"/>
      <c r="G357" s="18"/>
      <c r="H357" s="18"/>
      <c r="I357" s="18"/>
      <c r="J357" s="18"/>
      <c r="K357" s="18"/>
      <c r="BT357" s="18"/>
      <c r="BU357" s="18"/>
      <c r="BW357" s="18"/>
      <c r="BX357" s="18"/>
      <c r="BY357" s="18"/>
      <c r="BZ357" s="18"/>
      <c r="CA357" s="18"/>
      <c r="CB357" s="18"/>
      <c r="CC357" s="18"/>
      <c r="CD357" s="18"/>
      <c r="CE357" s="18"/>
      <c r="CF357" s="18"/>
      <c r="CG357" s="18"/>
      <c r="CH357" s="18"/>
      <c r="CI357" s="18"/>
      <c r="CJ357" s="18"/>
      <c r="CK357" s="8"/>
    </row>
    <row r="358" spans="1:89" ht="15.75" customHeight="1" x14ac:dyDescent="0.25">
      <c r="A358" s="18"/>
      <c r="B358" s="18"/>
      <c r="C358" s="18"/>
      <c r="D358" s="193"/>
      <c r="E358" s="18"/>
      <c r="F358" s="18"/>
      <c r="G358" s="18"/>
      <c r="H358" s="18"/>
      <c r="I358" s="18"/>
      <c r="J358" s="18"/>
      <c r="K358" s="18"/>
      <c r="BT358" s="18"/>
      <c r="BU358" s="18"/>
      <c r="BW358" s="18"/>
      <c r="BX358" s="18"/>
      <c r="BY358" s="18"/>
      <c r="BZ358" s="18"/>
      <c r="CA358" s="18"/>
      <c r="CB358" s="18"/>
      <c r="CC358" s="18"/>
      <c r="CD358" s="18"/>
      <c r="CE358" s="18"/>
      <c r="CF358" s="18"/>
      <c r="CG358" s="18"/>
      <c r="CH358" s="18"/>
      <c r="CI358" s="18"/>
      <c r="CJ358" s="18"/>
      <c r="CK358" s="8"/>
    </row>
    <row r="359" spans="1:89" ht="15.75" customHeight="1" x14ac:dyDescent="0.25">
      <c r="A359" s="18"/>
      <c r="B359" s="18"/>
      <c r="C359" s="18"/>
      <c r="D359" s="193"/>
      <c r="E359" s="18"/>
      <c r="F359" s="18"/>
      <c r="G359" s="18"/>
      <c r="H359" s="18"/>
      <c r="I359" s="18"/>
      <c r="J359" s="18"/>
      <c r="K359" s="18"/>
      <c r="BT359" s="18"/>
      <c r="BU359" s="18"/>
      <c r="BW359" s="18"/>
      <c r="BX359" s="18"/>
      <c r="BY359" s="18"/>
      <c r="BZ359" s="18"/>
      <c r="CA359" s="18"/>
      <c r="CB359" s="18"/>
      <c r="CC359" s="18"/>
      <c r="CD359" s="18"/>
      <c r="CE359" s="18"/>
      <c r="CF359" s="18"/>
      <c r="CG359" s="18"/>
      <c r="CH359" s="18"/>
      <c r="CI359" s="18"/>
      <c r="CJ359" s="18"/>
      <c r="CK359" s="8"/>
    </row>
    <row r="360" spans="1:89" ht="15.75" customHeight="1" x14ac:dyDescent="0.25">
      <c r="A360" s="18"/>
      <c r="B360" s="18"/>
      <c r="C360" s="18"/>
      <c r="D360" s="193"/>
      <c r="E360" s="18"/>
      <c r="F360" s="18"/>
      <c r="G360" s="18"/>
      <c r="H360" s="18"/>
      <c r="I360" s="18"/>
      <c r="J360" s="18"/>
      <c r="K360" s="18"/>
      <c r="BT360" s="18"/>
      <c r="BU360" s="18"/>
      <c r="BW360" s="18"/>
      <c r="BX360" s="18"/>
      <c r="BY360" s="18"/>
      <c r="BZ360" s="18"/>
      <c r="CA360" s="18"/>
      <c r="CB360" s="18"/>
      <c r="CC360" s="18"/>
      <c r="CD360" s="18"/>
      <c r="CE360" s="18"/>
      <c r="CF360" s="18"/>
      <c r="CG360" s="18"/>
      <c r="CH360" s="18"/>
      <c r="CI360" s="18"/>
      <c r="CJ360" s="18"/>
      <c r="CK360" s="8"/>
    </row>
    <row r="361" spans="1:89" ht="15.75" customHeight="1" x14ac:dyDescent="0.25">
      <c r="A361" s="18"/>
      <c r="B361" s="18"/>
      <c r="C361" s="18"/>
      <c r="D361" s="193"/>
      <c r="E361" s="18"/>
      <c r="F361" s="18"/>
      <c r="G361" s="18"/>
      <c r="H361" s="18"/>
      <c r="I361" s="18"/>
      <c r="J361" s="18"/>
      <c r="K361" s="18"/>
      <c r="BT361" s="18"/>
      <c r="BU361" s="18"/>
      <c r="BW361" s="18"/>
      <c r="BX361" s="18"/>
      <c r="BY361" s="18"/>
      <c r="BZ361" s="18"/>
      <c r="CA361" s="18"/>
      <c r="CB361" s="18"/>
      <c r="CC361" s="18"/>
      <c r="CD361" s="18"/>
      <c r="CE361" s="18"/>
      <c r="CF361" s="18"/>
      <c r="CG361" s="18"/>
      <c r="CH361" s="18"/>
      <c r="CI361" s="18"/>
      <c r="CJ361" s="18"/>
      <c r="CK361" s="8"/>
    </row>
    <row r="362" spans="1:89" ht="15.75" customHeight="1" x14ac:dyDescent="0.25">
      <c r="A362" s="18"/>
      <c r="B362" s="18"/>
      <c r="C362" s="18"/>
      <c r="D362" s="193"/>
      <c r="E362" s="18"/>
      <c r="F362" s="18"/>
      <c r="G362" s="18"/>
      <c r="H362" s="18"/>
      <c r="I362" s="18"/>
      <c r="J362" s="18"/>
      <c r="K362" s="18"/>
      <c r="BT362" s="18"/>
      <c r="BU362" s="18"/>
      <c r="BW362" s="18"/>
      <c r="BX362" s="18"/>
      <c r="BY362" s="18"/>
      <c r="BZ362" s="18"/>
      <c r="CA362" s="18"/>
      <c r="CB362" s="18"/>
      <c r="CC362" s="18"/>
      <c r="CD362" s="18"/>
      <c r="CE362" s="18"/>
      <c r="CF362" s="18"/>
      <c r="CG362" s="18"/>
      <c r="CH362" s="18"/>
      <c r="CI362" s="18"/>
      <c r="CJ362" s="18"/>
      <c r="CK362" s="8"/>
    </row>
    <row r="363" spans="1:89" ht="15.75" customHeight="1" x14ac:dyDescent="0.25">
      <c r="A363" s="18"/>
      <c r="B363" s="18"/>
      <c r="C363" s="18"/>
      <c r="D363" s="193"/>
      <c r="E363" s="18"/>
      <c r="F363" s="18"/>
      <c r="G363" s="18"/>
      <c r="H363" s="18"/>
      <c r="I363" s="18"/>
      <c r="J363" s="18"/>
      <c r="K363" s="18"/>
      <c r="BT363" s="18"/>
      <c r="BU363" s="18"/>
      <c r="BW363" s="18"/>
      <c r="BX363" s="18"/>
      <c r="BY363" s="18"/>
      <c r="BZ363" s="18"/>
      <c r="CA363" s="18"/>
      <c r="CB363" s="18"/>
      <c r="CC363" s="18"/>
      <c r="CD363" s="18"/>
      <c r="CE363" s="18"/>
      <c r="CF363" s="18"/>
      <c r="CG363" s="18"/>
      <c r="CH363" s="18"/>
      <c r="CI363" s="18"/>
      <c r="CJ363" s="18"/>
      <c r="CK363" s="8"/>
    </row>
    <row r="364" spans="1:89" ht="15.75" customHeight="1" x14ac:dyDescent="0.25">
      <c r="A364" s="18"/>
      <c r="B364" s="18"/>
      <c r="C364" s="18"/>
      <c r="D364" s="193"/>
      <c r="E364" s="18"/>
      <c r="F364" s="18"/>
      <c r="G364" s="18"/>
      <c r="H364" s="18"/>
      <c r="I364" s="18"/>
      <c r="J364" s="18"/>
      <c r="K364" s="18"/>
      <c r="BT364" s="18"/>
      <c r="BU364" s="18"/>
      <c r="BW364" s="18"/>
      <c r="BX364" s="18"/>
      <c r="BY364" s="18"/>
      <c r="BZ364" s="18"/>
      <c r="CA364" s="18"/>
      <c r="CB364" s="18"/>
      <c r="CC364" s="18"/>
      <c r="CD364" s="18"/>
      <c r="CE364" s="18"/>
      <c r="CF364" s="18"/>
      <c r="CG364" s="18"/>
      <c r="CH364" s="18"/>
      <c r="CI364" s="18"/>
      <c r="CJ364" s="18"/>
      <c r="CK364" s="8"/>
    </row>
    <row r="365" spans="1:89" ht="15.75" customHeight="1" x14ac:dyDescent="0.25">
      <c r="A365" s="18"/>
      <c r="B365" s="18"/>
      <c r="C365" s="18"/>
      <c r="D365" s="193"/>
      <c r="E365" s="18"/>
      <c r="F365" s="18"/>
      <c r="G365" s="18"/>
      <c r="H365" s="18"/>
      <c r="I365" s="18"/>
      <c r="J365" s="18"/>
      <c r="K365" s="18"/>
      <c r="BT365" s="18"/>
      <c r="BU365" s="18"/>
      <c r="BW365" s="18"/>
      <c r="BX365" s="18"/>
      <c r="BY365" s="18"/>
      <c r="BZ365" s="18"/>
      <c r="CA365" s="18"/>
      <c r="CB365" s="18"/>
      <c r="CC365" s="18"/>
      <c r="CD365" s="18"/>
      <c r="CE365" s="18"/>
      <c r="CF365" s="18"/>
      <c r="CG365" s="18"/>
      <c r="CH365" s="18"/>
      <c r="CI365" s="18"/>
      <c r="CJ365" s="18"/>
      <c r="CK365" s="8"/>
    </row>
    <row r="366" spans="1:89" ht="15.75" customHeight="1" x14ac:dyDescent="0.25">
      <c r="A366" s="18"/>
      <c r="B366" s="18"/>
      <c r="C366" s="18"/>
      <c r="D366" s="193"/>
      <c r="E366" s="18"/>
      <c r="F366" s="18"/>
      <c r="G366" s="18"/>
      <c r="H366" s="18"/>
      <c r="I366" s="18"/>
      <c r="J366" s="18"/>
      <c r="K366" s="18"/>
      <c r="BT366" s="18"/>
      <c r="BU366" s="18"/>
      <c r="BW366" s="18"/>
      <c r="BX366" s="18"/>
      <c r="BY366" s="18"/>
      <c r="BZ366" s="18"/>
      <c r="CA366" s="18"/>
      <c r="CB366" s="18"/>
      <c r="CC366" s="18"/>
      <c r="CD366" s="18"/>
      <c r="CE366" s="18"/>
      <c r="CF366" s="18"/>
      <c r="CG366" s="18"/>
      <c r="CH366" s="18"/>
      <c r="CI366" s="18"/>
      <c r="CJ366" s="18"/>
      <c r="CK366" s="8"/>
    </row>
    <row r="367" spans="1:89" ht="15.75" customHeight="1" x14ac:dyDescent="0.25">
      <c r="A367" s="18"/>
      <c r="B367" s="18"/>
      <c r="C367" s="18"/>
      <c r="D367" s="193"/>
      <c r="E367" s="18"/>
      <c r="F367" s="18"/>
      <c r="G367" s="18"/>
      <c r="H367" s="18"/>
      <c r="I367" s="18"/>
      <c r="J367" s="18"/>
      <c r="K367" s="18"/>
      <c r="BT367" s="18"/>
      <c r="BU367" s="18"/>
      <c r="BW367" s="18"/>
      <c r="BX367" s="18"/>
      <c r="BY367" s="18"/>
      <c r="BZ367" s="18"/>
      <c r="CA367" s="18"/>
      <c r="CB367" s="18"/>
      <c r="CC367" s="18"/>
      <c r="CD367" s="18"/>
      <c r="CE367" s="18"/>
      <c r="CF367" s="18"/>
      <c r="CG367" s="18"/>
      <c r="CH367" s="18"/>
      <c r="CI367" s="18"/>
      <c r="CJ367" s="18"/>
      <c r="CK367" s="8"/>
    </row>
    <row r="368" spans="1:89" ht="15.75" customHeight="1" x14ac:dyDescent="0.25">
      <c r="A368" s="18"/>
      <c r="B368" s="18"/>
      <c r="C368" s="18"/>
      <c r="D368" s="193"/>
      <c r="E368" s="18"/>
      <c r="F368" s="18"/>
      <c r="G368" s="18"/>
      <c r="H368" s="18"/>
      <c r="I368" s="18"/>
      <c r="J368" s="18"/>
      <c r="K368" s="18"/>
      <c r="BT368" s="18"/>
      <c r="BU368" s="18"/>
      <c r="BW368" s="18"/>
      <c r="BX368" s="18"/>
      <c r="BY368" s="18"/>
      <c r="BZ368" s="18"/>
      <c r="CA368" s="18"/>
      <c r="CB368" s="18"/>
      <c r="CC368" s="18"/>
      <c r="CD368" s="18"/>
      <c r="CE368" s="18"/>
      <c r="CF368" s="18"/>
      <c r="CG368" s="18"/>
      <c r="CH368" s="18"/>
      <c r="CI368" s="18"/>
      <c r="CJ368" s="18"/>
      <c r="CK368" s="8"/>
    </row>
    <row r="369" spans="1:89" ht="15.75" customHeight="1" x14ac:dyDescent="0.25">
      <c r="A369" s="18"/>
      <c r="B369" s="18"/>
      <c r="C369" s="18"/>
      <c r="D369" s="193"/>
      <c r="E369" s="18"/>
      <c r="F369" s="18"/>
      <c r="G369" s="18"/>
      <c r="H369" s="18"/>
      <c r="I369" s="18"/>
      <c r="J369" s="18"/>
      <c r="K369" s="18"/>
      <c r="BT369" s="18"/>
      <c r="BU369" s="18"/>
      <c r="BW369" s="18"/>
      <c r="BX369" s="18"/>
      <c r="BY369" s="18"/>
      <c r="BZ369" s="18"/>
      <c r="CA369" s="18"/>
      <c r="CB369" s="18"/>
      <c r="CC369" s="18"/>
      <c r="CD369" s="18"/>
      <c r="CE369" s="18"/>
      <c r="CF369" s="18"/>
      <c r="CG369" s="18"/>
      <c r="CH369" s="18"/>
      <c r="CI369" s="18"/>
      <c r="CJ369" s="18"/>
      <c r="CK369" s="8"/>
    </row>
    <row r="370" spans="1:89" ht="15.75" customHeight="1" x14ac:dyDescent="0.25">
      <c r="A370" s="18"/>
      <c r="B370" s="18"/>
      <c r="C370" s="18"/>
      <c r="D370" s="193"/>
      <c r="E370" s="18"/>
      <c r="F370" s="18"/>
      <c r="G370" s="18"/>
      <c r="H370" s="18"/>
      <c r="I370" s="18"/>
      <c r="J370" s="18"/>
      <c r="K370" s="18"/>
      <c r="BT370" s="18"/>
      <c r="BU370" s="18"/>
      <c r="BW370" s="18"/>
      <c r="BX370" s="18"/>
      <c r="BY370" s="18"/>
      <c r="BZ370" s="18"/>
      <c r="CA370" s="18"/>
      <c r="CB370" s="18"/>
      <c r="CC370" s="18"/>
      <c r="CD370" s="18"/>
      <c r="CE370" s="18"/>
      <c r="CF370" s="18"/>
      <c r="CG370" s="18"/>
      <c r="CH370" s="18"/>
      <c r="CI370" s="18"/>
      <c r="CJ370" s="18"/>
      <c r="CK370" s="8"/>
    </row>
    <row r="371" spans="1:89" ht="15.75" customHeight="1" x14ac:dyDescent="0.25">
      <c r="A371" s="18"/>
      <c r="B371" s="18"/>
      <c r="C371" s="18"/>
      <c r="D371" s="193"/>
      <c r="E371" s="18"/>
      <c r="F371" s="18"/>
      <c r="G371" s="18"/>
      <c r="H371" s="18"/>
      <c r="I371" s="18"/>
      <c r="J371" s="18"/>
      <c r="K371" s="18"/>
      <c r="BT371" s="18"/>
      <c r="BU371" s="18"/>
      <c r="BW371" s="18"/>
      <c r="BX371" s="18"/>
      <c r="BY371" s="18"/>
      <c r="BZ371" s="18"/>
      <c r="CA371" s="18"/>
      <c r="CB371" s="18"/>
      <c r="CC371" s="18"/>
      <c r="CD371" s="18"/>
      <c r="CE371" s="18"/>
      <c r="CF371" s="18"/>
      <c r="CG371" s="18"/>
      <c r="CH371" s="18"/>
      <c r="CI371" s="18"/>
      <c r="CJ371" s="18"/>
      <c r="CK371" s="8"/>
    </row>
    <row r="372" spans="1:89" ht="15.75" customHeight="1" x14ac:dyDescent="0.25">
      <c r="A372" s="18"/>
      <c r="B372" s="18"/>
      <c r="C372" s="18"/>
      <c r="D372" s="193"/>
      <c r="E372" s="18"/>
      <c r="F372" s="18"/>
      <c r="G372" s="18"/>
      <c r="H372" s="18"/>
      <c r="I372" s="18"/>
      <c r="J372" s="18"/>
      <c r="K372" s="18"/>
      <c r="BT372" s="18"/>
      <c r="BU372" s="18"/>
      <c r="BW372" s="18"/>
      <c r="BX372" s="18"/>
      <c r="BY372" s="18"/>
      <c r="BZ372" s="18"/>
      <c r="CA372" s="18"/>
      <c r="CB372" s="18"/>
      <c r="CC372" s="18"/>
      <c r="CD372" s="18"/>
      <c r="CE372" s="18"/>
      <c r="CF372" s="18"/>
      <c r="CG372" s="18"/>
      <c r="CH372" s="18"/>
      <c r="CI372" s="18"/>
      <c r="CJ372" s="18"/>
      <c r="CK372" s="8"/>
    </row>
    <row r="373" spans="1:89" ht="15.75" customHeight="1" x14ac:dyDescent="0.25">
      <c r="A373" s="18"/>
      <c r="B373" s="18"/>
      <c r="C373" s="18"/>
      <c r="D373" s="193"/>
      <c r="E373" s="18"/>
      <c r="F373" s="18"/>
      <c r="G373" s="18"/>
      <c r="H373" s="18"/>
      <c r="I373" s="18"/>
      <c r="J373" s="18"/>
      <c r="K373" s="18"/>
      <c r="BT373" s="18"/>
      <c r="BU373" s="18"/>
      <c r="BW373" s="18"/>
      <c r="BX373" s="18"/>
      <c r="BY373" s="18"/>
      <c r="BZ373" s="18"/>
      <c r="CA373" s="18"/>
      <c r="CB373" s="18"/>
      <c r="CC373" s="18"/>
      <c r="CD373" s="18"/>
      <c r="CE373" s="18"/>
      <c r="CF373" s="18"/>
      <c r="CG373" s="18"/>
      <c r="CH373" s="18"/>
      <c r="CI373" s="18"/>
      <c r="CJ373" s="18"/>
      <c r="CK373" s="8"/>
    </row>
    <row r="374" spans="1:89" ht="15.75" customHeight="1" x14ac:dyDescent="0.25">
      <c r="A374" s="18"/>
      <c r="B374" s="18"/>
      <c r="C374" s="18"/>
      <c r="D374" s="193"/>
      <c r="E374" s="18"/>
      <c r="F374" s="18"/>
      <c r="G374" s="18"/>
      <c r="H374" s="18"/>
      <c r="I374" s="18"/>
      <c r="J374" s="18"/>
      <c r="K374" s="18"/>
      <c r="BT374" s="18"/>
      <c r="BU374" s="18"/>
      <c r="BW374" s="18"/>
      <c r="BX374" s="18"/>
      <c r="BY374" s="18"/>
      <c r="BZ374" s="18"/>
      <c r="CA374" s="18"/>
      <c r="CB374" s="18"/>
      <c r="CC374" s="18"/>
      <c r="CD374" s="18"/>
      <c r="CE374" s="18"/>
      <c r="CF374" s="18"/>
      <c r="CG374" s="18"/>
      <c r="CH374" s="18"/>
      <c r="CI374" s="18"/>
      <c r="CJ374" s="18"/>
      <c r="CK374" s="8"/>
    </row>
    <row r="375" spans="1:89" ht="15.75" customHeight="1" x14ac:dyDescent="0.25">
      <c r="A375" s="18"/>
      <c r="B375" s="18"/>
      <c r="C375" s="18"/>
      <c r="D375" s="193"/>
      <c r="E375" s="18"/>
      <c r="F375" s="18"/>
      <c r="G375" s="18"/>
      <c r="H375" s="18"/>
      <c r="I375" s="18"/>
      <c r="J375" s="18"/>
      <c r="K375" s="18"/>
      <c r="BT375" s="18"/>
      <c r="BU375" s="18"/>
      <c r="BW375" s="18"/>
      <c r="BX375" s="18"/>
      <c r="BY375" s="18"/>
      <c r="BZ375" s="18"/>
      <c r="CA375" s="18"/>
      <c r="CB375" s="18"/>
      <c r="CC375" s="18"/>
      <c r="CD375" s="18"/>
      <c r="CE375" s="18"/>
      <c r="CF375" s="18"/>
      <c r="CG375" s="18"/>
      <c r="CH375" s="18"/>
      <c r="CI375" s="18"/>
      <c r="CJ375" s="18"/>
      <c r="CK375" s="8"/>
    </row>
    <row r="376" spans="1:89" ht="15.75" customHeight="1" x14ac:dyDescent="0.25">
      <c r="A376" s="18"/>
      <c r="B376" s="18"/>
      <c r="C376" s="18"/>
      <c r="D376" s="193"/>
      <c r="E376" s="18"/>
      <c r="F376" s="18"/>
      <c r="G376" s="18"/>
      <c r="H376" s="18"/>
      <c r="I376" s="18"/>
      <c r="J376" s="18"/>
      <c r="K376" s="18"/>
      <c r="BT376" s="18"/>
      <c r="BU376" s="18"/>
      <c r="BW376" s="18"/>
      <c r="BX376" s="18"/>
      <c r="BY376" s="18"/>
      <c r="BZ376" s="18"/>
      <c r="CA376" s="18"/>
      <c r="CB376" s="18"/>
      <c r="CC376" s="18"/>
      <c r="CD376" s="18"/>
      <c r="CE376" s="18"/>
      <c r="CF376" s="18"/>
      <c r="CG376" s="18"/>
      <c r="CH376" s="18"/>
      <c r="CI376" s="18"/>
      <c r="CJ376" s="18"/>
      <c r="CK376" s="8"/>
    </row>
    <row r="377" spans="1:89" ht="15.75" customHeight="1" x14ac:dyDescent="0.25">
      <c r="A377" s="18"/>
      <c r="B377" s="18"/>
      <c r="C377" s="18"/>
      <c r="D377" s="193"/>
      <c r="E377" s="18"/>
      <c r="F377" s="18"/>
      <c r="G377" s="18"/>
      <c r="H377" s="18"/>
      <c r="I377" s="18"/>
      <c r="J377" s="18"/>
      <c r="K377" s="18"/>
      <c r="BT377" s="18"/>
      <c r="BU377" s="18"/>
      <c r="BW377" s="18"/>
      <c r="BX377" s="18"/>
      <c r="BY377" s="18"/>
      <c r="BZ377" s="18"/>
      <c r="CA377" s="18"/>
      <c r="CB377" s="18"/>
      <c r="CC377" s="18"/>
      <c r="CD377" s="18"/>
      <c r="CE377" s="18"/>
      <c r="CF377" s="18"/>
      <c r="CG377" s="18"/>
      <c r="CH377" s="18"/>
      <c r="CI377" s="18"/>
      <c r="CJ377" s="18"/>
      <c r="CK377" s="8"/>
    </row>
    <row r="378" spans="1:89" ht="15.75" customHeight="1" x14ac:dyDescent="0.25">
      <c r="A378" s="18"/>
      <c r="B378" s="18"/>
      <c r="C378" s="18"/>
      <c r="D378" s="193"/>
      <c r="E378" s="18"/>
      <c r="F378" s="18"/>
      <c r="G378" s="18"/>
      <c r="H378" s="18"/>
      <c r="I378" s="18"/>
      <c r="J378" s="18"/>
      <c r="K378" s="18"/>
      <c r="BT378" s="18"/>
      <c r="BU378" s="18"/>
      <c r="BW378" s="18"/>
      <c r="BX378" s="18"/>
      <c r="BY378" s="18"/>
      <c r="BZ378" s="18"/>
      <c r="CA378" s="18"/>
      <c r="CB378" s="18"/>
      <c r="CC378" s="18"/>
      <c r="CD378" s="18"/>
      <c r="CE378" s="18"/>
      <c r="CF378" s="18"/>
      <c r="CG378" s="18"/>
      <c r="CH378" s="18"/>
      <c r="CI378" s="18"/>
      <c r="CJ378" s="18"/>
      <c r="CK378" s="8"/>
    </row>
    <row r="379" spans="1:89" ht="15.75" customHeight="1" x14ac:dyDescent="0.25">
      <c r="A379" s="18"/>
      <c r="B379" s="18"/>
      <c r="C379" s="18"/>
      <c r="D379" s="193"/>
      <c r="E379" s="18"/>
      <c r="F379" s="18"/>
      <c r="G379" s="18"/>
      <c r="H379" s="18"/>
      <c r="I379" s="18"/>
      <c r="J379" s="18"/>
      <c r="K379" s="18"/>
      <c r="BT379" s="18"/>
      <c r="BU379" s="18"/>
      <c r="BW379" s="18"/>
      <c r="BX379" s="18"/>
      <c r="BY379" s="18"/>
      <c r="BZ379" s="18"/>
      <c r="CA379" s="18"/>
      <c r="CB379" s="18"/>
      <c r="CC379" s="18"/>
      <c r="CD379" s="18"/>
      <c r="CE379" s="18"/>
      <c r="CF379" s="18"/>
      <c r="CG379" s="18"/>
      <c r="CH379" s="18"/>
      <c r="CI379" s="18"/>
      <c r="CJ379" s="18"/>
      <c r="CK379" s="8"/>
    </row>
    <row r="380" spans="1:89" ht="15.75" customHeight="1" x14ac:dyDescent="0.25">
      <c r="A380" s="18"/>
      <c r="B380" s="18"/>
      <c r="C380" s="18"/>
      <c r="D380" s="193"/>
      <c r="E380" s="18"/>
      <c r="F380" s="18"/>
      <c r="G380" s="18"/>
      <c r="H380" s="18"/>
      <c r="I380" s="18"/>
      <c r="J380" s="18"/>
      <c r="K380" s="18"/>
      <c r="BT380" s="18"/>
      <c r="BU380" s="18"/>
      <c r="BW380" s="18"/>
      <c r="BX380" s="18"/>
      <c r="BY380" s="18"/>
      <c r="BZ380" s="18"/>
      <c r="CA380" s="18"/>
      <c r="CB380" s="18"/>
      <c r="CC380" s="18"/>
      <c r="CD380" s="18"/>
      <c r="CE380" s="18"/>
      <c r="CF380" s="18"/>
      <c r="CG380" s="18"/>
      <c r="CH380" s="18"/>
      <c r="CI380" s="18"/>
      <c r="CJ380" s="18"/>
      <c r="CK380" s="8"/>
    </row>
    <row r="381" spans="1:89" ht="15.75" customHeight="1" x14ac:dyDescent="0.25">
      <c r="A381" s="18"/>
      <c r="B381" s="18"/>
      <c r="C381" s="18"/>
      <c r="D381" s="193"/>
      <c r="E381" s="18"/>
      <c r="F381" s="18"/>
      <c r="G381" s="18"/>
      <c r="H381" s="18"/>
      <c r="I381" s="18"/>
      <c r="J381" s="18"/>
      <c r="K381" s="18"/>
      <c r="BT381" s="18"/>
      <c r="BU381" s="18"/>
      <c r="BW381" s="18"/>
      <c r="BX381" s="18"/>
      <c r="BY381" s="18"/>
      <c r="BZ381" s="18"/>
      <c r="CA381" s="18"/>
      <c r="CB381" s="18"/>
      <c r="CC381" s="18"/>
      <c r="CD381" s="18"/>
      <c r="CE381" s="18"/>
      <c r="CF381" s="18"/>
      <c r="CG381" s="18"/>
      <c r="CH381" s="18"/>
      <c r="CI381" s="18"/>
      <c r="CJ381" s="18"/>
      <c r="CK381" s="8"/>
    </row>
    <row r="382" spans="1:89" ht="15.75" customHeight="1" x14ac:dyDescent="0.25">
      <c r="A382" s="18"/>
      <c r="B382" s="18"/>
      <c r="C382" s="18"/>
      <c r="D382" s="193"/>
      <c r="E382" s="18"/>
      <c r="F382" s="18"/>
      <c r="G382" s="18"/>
      <c r="H382" s="18"/>
      <c r="I382" s="18"/>
      <c r="J382" s="18"/>
      <c r="K382" s="18"/>
      <c r="BT382" s="18"/>
      <c r="BU382" s="18"/>
      <c r="BW382" s="18"/>
      <c r="BX382" s="18"/>
      <c r="BY382" s="18"/>
      <c r="BZ382" s="18"/>
      <c r="CA382" s="18"/>
      <c r="CB382" s="18"/>
      <c r="CC382" s="18"/>
      <c r="CD382" s="18"/>
      <c r="CE382" s="18"/>
      <c r="CF382" s="18"/>
      <c r="CG382" s="18"/>
      <c r="CH382" s="18"/>
      <c r="CI382" s="18"/>
      <c r="CJ382" s="18"/>
      <c r="CK382" s="8"/>
    </row>
    <row r="383" spans="1:89" ht="15.75" customHeight="1" x14ac:dyDescent="0.25">
      <c r="A383" s="18"/>
      <c r="B383" s="18"/>
      <c r="C383" s="18"/>
      <c r="D383" s="193"/>
      <c r="E383" s="18"/>
      <c r="F383" s="18"/>
      <c r="G383" s="18"/>
      <c r="H383" s="18"/>
      <c r="I383" s="18"/>
      <c r="J383" s="18"/>
      <c r="K383" s="18"/>
      <c r="BT383" s="18"/>
      <c r="BU383" s="18"/>
      <c r="BW383" s="18"/>
      <c r="BX383" s="18"/>
      <c r="BY383" s="18"/>
      <c r="BZ383" s="18"/>
      <c r="CA383" s="18"/>
      <c r="CB383" s="18"/>
      <c r="CC383" s="18"/>
      <c r="CD383" s="18"/>
      <c r="CE383" s="18"/>
      <c r="CF383" s="18"/>
      <c r="CG383" s="18"/>
      <c r="CH383" s="18"/>
      <c r="CI383" s="18"/>
      <c r="CJ383" s="18"/>
      <c r="CK383" s="8"/>
    </row>
    <row r="384" spans="1:89" ht="15.75" customHeight="1" x14ac:dyDescent="0.25">
      <c r="A384" s="18"/>
      <c r="B384" s="18"/>
      <c r="C384" s="18"/>
      <c r="D384" s="193"/>
      <c r="E384" s="18"/>
      <c r="F384" s="18"/>
      <c r="G384" s="18"/>
      <c r="H384" s="18"/>
      <c r="I384" s="18"/>
      <c r="J384" s="18"/>
      <c r="K384" s="18"/>
      <c r="BT384" s="18"/>
      <c r="BU384" s="18"/>
      <c r="BW384" s="18"/>
      <c r="BX384" s="18"/>
      <c r="BY384" s="18"/>
      <c r="BZ384" s="18"/>
      <c r="CA384" s="18"/>
      <c r="CB384" s="18"/>
      <c r="CC384" s="18"/>
      <c r="CD384" s="18"/>
      <c r="CE384" s="18"/>
      <c r="CF384" s="18"/>
      <c r="CG384" s="18"/>
      <c r="CH384" s="18"/>
      <c r="CI384" s="18"/>
      <c r="CJ384" s="18"/>
      <c r="CK384" s="8"/>
    </row>
    <row r="385" spans="1:89" ht="15.75" customHeight="1" x14ac:dyDescent="0.25">
      <c r="A385" s="18"/>
      <c r="B385" s="18"/>
      <c r="C385" s="18"/>
      <c r="D385" s="193"/>
      <c r="E385" s="18"/>
      <c r="F385" s="18"/>
      <c r="G385" s="18"/>
      <c r="H385" s="18"/>
      <c r="I385" s="18"/>
      <c r="J385" s="18"/>
      <c r="K385" s="18"/>
      <c r="BT385" s="18"/>
      <c r="BU385" s="18"/>
      <c r="BW385" s="18"/>
      <c r="BX385" s="18"/>
      <c r="BY385" s="18"/>
      <c r="BZ385" s="18"/>
      <c r="CA385" s="18"/>
      <c r="CB385" s="18"/>
      <c r="CC385" s="18"/>
      <c r="CD385" s="18"/>
      <c r="CE385" s="18"/>
      <c r="CF385" s="18"/>
      <c r="CG385" s="18"/>
      <c r="CH385" s="18"/>
      <c r="CI385" s="18"/>
      <c r="CJ385" s="18"/>
      <c r="CK385" s="8"/>
    </row>
    <row r="386" spans="1:89" ht="15.75" customHeight="1" x14ac:dyDescent="0.25">
      <c r="A386" s="18"/>
      <c r="B386" s="18"/>
      <c r="C386" s="18"/>
      <c r="D386" s="193"/>
      <c r="E386" s="18"/>
      <c r="F386" s="18"/>
      <c r="G386" s="18"/>
      <c r="H386" s="18"/>
      <c r="I386" s="18"/>
      <c r="J386" s="18"/>
      <c r="K386" s="18"/>
      <c r="BT386" s="18"/>
      <c r="BU386" s="18"/>
      <c r="BW386" s="18"/>
      <c r="BX386" s="18"/>
      <c r="BY386" s="18"/>
      <c r="BZ386" s="18"/>
      <c r="CA386" s="18"/>
      <c r="CB386" s="18"/>
      <c r="CC386" s="18"/>
      <c r="CD386" s="18"/>
      <c r="CE386" s="18"/>
      <c r="CF386" s="18"/>
      <c r="CG386" s="18"/>
      <c r="CH386" s="18"/>
      <c r="CI386" s="18"/>
      <c r="CJ386" s="18"/>
      <c r="CK386" s="8"/>
    </row>
    <row r="387" spans="1:89" ht="15.75" customHeight="1" x14ac:dyDescent="0.25">
      <c r="A387" s="18"/>
      <c r="B387" s="18"/>
      <c r="C387" s="18"/>
      <c r="D387" s="193"/>
      <c r="E387" s="18"/>
      <c r="F387" s="18"/>
      <c r="G387" s="18"/>
      <c r="H387" s="18"/>
      <c r="I387" s="18"/>
      <c r="J387" s="18"/>
      <c r="K387" s="18"/>
      <c r="BT387" s="18"/>
      <c r="BU387" s="18"/>
      <c r="BW387" s="18"/>
      <c r="BX387" s="18"/>
      <c r="BY387" s="18"/>
      <c r="BZ387" s="18"/>
      <c r="CA387" s="18"/>
      <c r="CB387" s="18"/>
      <c r="CC387" s="18"/>
      <c r="CD387" s="18"/>
      <c r="CE387" s="18"/>
      <c r="CF387" s="18"/>
      <c r="CG387" s="18"/>
      <c r="CH387" s="18"/>
      <c r="CI387" s="18"/>
      <c r="CJ387" s="18"/>
      <c r="CK387" s="8"/>
    </row>
    <row r="388" spans="1:89" ht="15.75" customHeight="1" x14ac:dyDescent="0.25">
      <c r="A388" s="18"/>
      <c r="B388" s="18"/>
      <c r="C388" s="18"/>
      <c r="D388" s="193"/>
      <c r="E388" s="18"/>
      <c r="F388" s="18"/>
      <c r="G388" s="18"/>
      <c r="H388" s="18"/>
      <c r="I388" s="18"/>
      <c r="J388" s="18"/>
      <c r="K388" s="18"/>
      <c r="BT388" s="18"/>
      <c r="BU388" s="18"/>
      <c r="BW388" s="18"/>
      <c r="BX388" s="18"/>
      <c r="BY388" s="18"/>
      <c r="BZ388" s="18"/>
      <c r="CA388" s="18"/>
      <c r="CB388" s="18"/>
      <c r="CC388" s="18"/>
      <c r="CD388" s="18"/>
      <c r="CE388" s="18"/>
      <c r="CF388" s="18"/>
      <c r="CG388" s="18"/>
      <c r="CH388" s="18"/>
      <c r="CI388" s="18"/>
      <c r="CJ388" s="18"/>
      <c r="CK388" s="8"/>
    </row>
    <row r="389" spans="1:89" ht="15.75" customHeight="1" x14ac:dyDescent="0.25">
      <c r="A389" s="18"/>
      <c r="B389" s="18"/>
      <c r="C389" s="18"/>
      <c r="D389" s="193"/>
      <c r="E389" s="18"/>
      <c r="F389" s="18"/>
      <c r="G389" s="18"/>
      <c r="H389" s="18"/>
      <c r="I389" s="18"/>
      <c r="J389" s="18"/>
      <c r="K389" s="18"/>
      <c r="BT389" s="18"/>
      <c r="BU389" s="18"/>
      <c r="BW389" s="18"/>
      <c r="BX389" s="18"/>
      <c r="BY389" s="18"/>
      <c r="BZ389" s="18"/>
      <c r="CA389" s="18"/>
      <c r="CB389" s="18"/>
      <c r="CC389" s="18"/>
      <c r="CD389" s="18"/>
      <c r="CE389" s="18"/>
      <c r="CF389" s="18"/>
      <c r="CG389" s="18"/>
      <c r="CH389" s="18"/>
      <c r="CI389" s="18"/>
      <c r="CJ389" s="18"/>
      <c r="CK389" s="8"/>
    </row>
    <row r="390" spans="1:89" ht="15.75" customHeight="1" x14ac:dyDescent="0.25">
      <c r="A390" s="18"/>
      <c r="B390" s="18"/>
      <c r="C390" s="18"/>
      <c r="D390" s="193"/>
      <c r="E390" s="18"/>
      <c r="F390" s="18"/>
      <c r="G390" s="18"/>
      <c r="H390" s="18"/>
      <c r="I390" s="18"/>
      <c r="J390" s="18"/>
      <c r="K390" s="18"/>
      <c r="BT390" s="18"/>
      <c r="BU390" s="18"/>
      <c r="BW390" s="18"/>
      <c r="BX390" s="18"/>
      <c r="BY390" s="18"/>
      <c r="BZ390" s="18"/>
      <c r="CA390" s="18"/>
      <c r="CB390" s="18"/>
      <c r="CC390" s="18"/>
      <c r="CD390" s="18"/>
      <c r="CE390" s="18"/>
      <c r="CF390" s="18"/>
      <c r="CG390" s="18"/>
      <c r="CH390" s="18"/>
      <c r="CI390" s="18"/>
      <c r="CJ390" s="18"/>
      <c r="CK390" s="8"/>
    </row>
    <row r="391" spans="1:89" ht="15.75" customHeight="1" x14ac:dyDescent="0.25">
      <c r="A391" s="18"/>
      <c r="B391" s="18"/>
      <c r="C391" s="18"/>
      <c r="D391" s="193"/>
      <c r="E391" s="18"/>
      <c r="F391" s="18"/>
      <c r="G391" s="18"/>
      <c r="H391" s="18"/>
      <c r="I391" s="18"/>
      <c r="J391" s="18"/>
      <c r="K391" s="18"/>
      <c r="BT391" s="18"/>
      <c r="BU391" s="18"/>
      <c r="BW391" s="18"/>
      <c r="BX391" s="18"/>
      <c r="BY391" s="18"/>
      <c r="BZ391" s="18"/>
      <c r="CA391" s="18"/>
      <c r="CB391" s="18"/>
      <c r="CC391" s="18"/>
      <c r="CD391" s="18"/>
      <c r="CE391" s="18"/>
      <c r="CF391" s="18"/>
      <c r="CG391" s="18"/>
      <c r="CH391" s="18"/>
      <c r="CI391" s="18"/>
      <c r="CJ391" s="18"/>
      <c r="CK391" s="8"/>
    </row>
    <row r="392" spans="1:89" ht="15.75" customHeight="1" x14ac:dyDescent="0.25">
      <c r="A392" s="18"/>
      <c r="B392" s="18"/>
      <c r="C392" s="18"/>
      <c r="D392" s="193"/>
      <c r="E392" s="18"/>
      <c r="F392" s="18"/>
      <c r="G392" s="18"/>
      <c r="H392" s="18"/>
      <c r="I392" s="18"/>
      <c r="J392" s="18"/>
      <c r="K392" s="18"/>
      <c r="BT392" s="18"/>
      <c r="BU392" s="18"/>
      <c r="BW392" s="18"/>
      <c r="BX392" s="18"/>
      <c r="BY392" s="18"/>
      <c r="BZ392" s="18"/>
      <c r="CA392" s="18"/>
      <c r="CB392" s="18"/>
      <c r="CC392" s="18"/>
      <c r="CD392" s="18"/>
      <c r="CE392" s="18"/>
      <c r="CF392" s="18"/>
      <c r="CG392" s="18"/>
      <c r="CH392" s="18"/>
      <c r="CI392" s="18"/>
      <c r="CJ392" s="18"/>
      <c r="CK392" s="8"/>
    </row>
    <row r="393" spans="1:89" ht="15.75" customHeight="1" x14ac:dyDescent="0.25">
      <c r="A393" s="18"/>
      <c r="B393" s="18"/>
      <c r="C393" s="18"/>
      <c r="D393" s="193"/>
      <c r="E393" s="18"/>
      <c r="F393" s="18"/>
      <c r="G393" s="18"/>
      <c r="H393" s="18"/>
      <c r="I393" s="18"/>
      <c r="J393" s="18"/>
      <c r="K393" s="18"/>
      <c r="BT393" s="18"/>
      <c r="BU393" s="18"/>
      <c r="BW393" s="18"/>
      <c r="BX393" s="18"/>
      <c r="BY393" s="18"/>
      <c r="BZ393" s="18"/>
      <c r="CA393" s="18"/>
      <c r="CB393" s="18"/>
      <c r="CC393" s="18"/>
      <c r="CD393" s="18"/>
      <c r="CE393" s="18"/>
      <c r="CF393" s="18"/>
      <c r="CG393" s="18"/>
      <c r="CH393" s="18"/>
      <c r="CI393" s="18"/>
      <c r="CJ393" s="18"/>
      <c r="CK393" s="8"/>
    </row>
    <row r="394" spans="1:89" ht="15.75" customHeight="1" x14ac:dyDescent="0.25">
      <c r="A394" s="18"/>
      <c r="B394" s="18"/>
      <c r="C394" s="18"/>
      <c r="D394" s="193"/>
      <c r="E394" s="18"/>
      <c r="F394" s="18"/>
      <c r="G394" s="18"/>
      <c r="H394" s="18"/>
      <c r="I394" s="18"/>
      <c r="J394" s="18"/>
      <c r="K394" s="18"/>
      <c r="BT394" s="18"/>
      <c r="BU394" s="18"/>
      <c r="BW394" s="18"/>
      <c r="BX394" s="18"/>
      <c r="BY394" s="18"/>
      <c r="BZ394" s="18"/>
      <c r="CA394" s="18"/>
      <c r="CB394" s="18"/>
      <c r="CC394" s="18"/>
      <c r="CD394" s="18"/>
      <c r="CE394" s="18"/>
      <c r="CF394" s="18"/>
      <c r="CG394" s="18"/>
      <c r="CH394" s="18"/>
      <c r="CI394" s="18"/>
      <c r="CJ394" s="18"/>
      <c r="CK394" s="8"/>
    </row>
    <row r="395" spans="1:89" ht="15.75" customHeight="1" x14ac:dyDescent="0.25">
      <c r="A395" s="18"/>
      <c r="B395" s="18"/>
      <c r="C395" s="18"/>
      <c r="D395" s="193"/>
      <c r="E395" s="18"/>
      <c r="F395" s="18"/>
      <c r="G395" s="18"/>
      <c r="H395" s="18"/>
      <c r="I395" s="18"/>
      <c r="J395" s="18"/>
      <c r="K395" s="18"/>
      <c r="BT395" s="18"/>
      <c r="BU395" s="18"/>
      <c r="BW395" s="18"/>
      <c r="BX395" s="18"/>
      <c r="BY395" s="18"/>
      <c r="BZ395" s="18"/>
      <c r="CA395" s="18"/>
      <c r="CB395" s="18"/>
      <c r="CC395" s="18"/>
      <c r="CD395" s="18"/>
      <c r="CE395" s="18"/>
      <c r="CF395" s="18"/>
      <c r="CG395" s="18"/>
      <c r="CH395" s="18"/>
      <c r="CI395" s="18"/>
      <c r="CJ395" s="18"/>
      <c r="CK395" s="8"/>
    </row>
    <row r="396" spans="1:89" ht="15.75" customHeight="1" x14ac:dyDescent="0.25">
      <c r="A396" s="18"/>
      <c r="B396" s="18"/>
      <c r="C396" s="18"/>
      <c r="D396" s="193"/>
      <c r="E396" s="18"/>
      <c r="F396" s="18"/>
      <c r="G396" s="18"/>
      <c r="H396" s="18"/>
      <c r="I396" s="18"/>
      <c r="J396" s="18"/>
      <c r="K396" s="18"/>
      <c r="BT396" s="18"/>
      <c r="BU396" s="18"/>
      <c r="BW396" s="18"/>
      <c r="BX396" s="18"/>
      <c r="BY396" s="18"/>
      <c r="BZ396" s="18"/>
      <c r="CA396" s="18"/>
      <c r="CB396" s="18"/>
      <c r="CC396" s="18"/>
      <c r="CD396" s="18"/>
      <c r="CE396" s="18"/>
      <c r="CF396" s="18"/>
      <c r="CG396" s="18"/>
      <c r="CH396" s="18"/>
      <c r="CI396" s="18"/>
      <c r="CJ396" s="18"/>
      <c r="CK396" s="8"/>
    </row>
    <row r="397" spans="1:89" ht="15.75" customHeight="1" x14ac:dyDescent="0.25">
      <c r="A397" s="18"/>
      <c r="B397" s="18"/>
      <c r="C397" s="18"/>
      <c r="D397" s="193"/>
      <c r="E397" s="18"/>
      <c r="F397" s="18"/>
      <c r="G397" s="18"/>
      <c r="H397" s="18"/>
      <c r="I397" s="18"/>
      <c r="J397" s="18"/>
      <c r="K397" s="18"/>
      <c r="BT397" s="18"/>
      <c r="BU397" s="18"/>
      <c r="BW397" s="18"/>
      <c r="BX397" s="18"/>
      <c r="BY397" s="18"/>
      <c r="BZ397" s="18"/>
      <c r="CA397" s="18"/>
      <c r="CB397" s="18"/>
      <c r="CC397" s="18"/>
      <c r="CD397" s="18"/>
      <c r="CE397" s="18"/>
      <c r="CF397" s="18"/>
      <c r="CG397" s="18"/>
      <c r="CH397" s="18"/>
      <c r="CI397" s="18"/>
      <c r="CJ397" s="18"/>
      <c r="CK397" s="8"/>
    </row>
    <row r="398" spans="1:89" ht="15.75" customHeight="1" x14ac:dyDescent="0.25">
      <c r="A398" s="18"/>
      <c r="B398" s="18"/>
      <c r="C398" s="18"/>
      <c r="D398" s="193"/>
      <c r="E398" s="18"/>
      <c r="F398" s="18"/>
      <c r="G398" s="18"/>
      <c r="H398" s="18"/>
      <c r="I398" s="18"/>
      <c r="J398" s="18"/>
      <c r="K398" s="18"/>
      <c r="BT398" s="18"/>
      <c r="BU398" s="18"/>
      <c r="BW398" s="18"/>
      <c r="BX398" s="18"/>
      <c r="BY398" s="18"/>
      <c r="BZ398" s="18"/>
      <c r="CA398" s="18"/>
      <c r="CB398" s="18"/>
      <c r="CC398" s="18"/>
      <c r="CD398" s="18"/>
      <c r="CE398" s="18"/>
      <c r="CF398" s="18"/>
      <c r="CG398" s="18"/>
      <c r="CH398" s="18"/>
      <c r="CI398" s="18"/>
      <c r="CJ398" s="18"/>
      <c r="CK398" s="8"/>
    </row>
    <row r="399" spans="1:89" ht="15.75" customHeight="1" x14ac:dyDescent="0.25">
      <c r="A399" s="18"/>
      <c r="B399" s="18"/>
      <c r="C399" s="18"/>
      <c r="D399" s="193"/>
      <c r="E399" s="18"/>
      <c r="F399" s="18"/>
      <c r="G399" s="18"/>
      <c r="H399" s="18"/>
      <c r="I399" s="18"/>
      <c r="J399" s="18"/>
      <c r="K399" s="18"/>
      <c r="BT399" s="18"/>
      <c r="BU399" s="18"/>
      <c r="BW399" s="18"/>
      <c r="BX399" s="18"/>
      <c r="BY399" s="18"/>
      <c r="BZ399" s="18"/>
      <c r="CA399" s="18"/>
      <c r="CB399" s="18"/>
      <c r="CC399" s="18"/>
      <c r="CD399" s="18"/>
      <c r="CE399" s="18"/>
      <c r="CF399" s="18"/>
      <c r="CG399" s="18"/>
      <c r="CH399" s="18"/>
      <c r="CI399" s="18"/>
      <c r="CJ399" s="18"/>
      <c r="CK399" s="8"/>
    </row>
    <row r="400" spans="1:89" ht="15.75" customHeight="1" x14ac:dyDescent="0.25">
      <c r="A400" s="18"/>
      <c r="B400" s="18"/>
      <c r="C400" s="18"/>
      <c r="D400" s="193"/>
      <c r="E400" s="18"/>
      <c r="F400" s="18"/>
      <c r="G400" s="18"/>
      <c r="H400" s="18"/>
      <c r="I400" s="18"/>
      <c r="J400" s="18"/>
      <c r="K400" s="18"/>
      <c r="BT400" s="18"/>
      <c r="BU400" s="18"/>
      <c r="BW400" s="18"/>
      <c r="BX400" s="18"/>
      <c r="BY400" s="18"/>
      <c r="BZ400" s="18"/>
      <c r="CA400" s="18"/>
      <c r="CB400" s="18"/>
      <c r="CC400" s="18"/>
      <c r="CD400" s="18"/>
      <c r="CE400" s="18"/>
      <c r="CF400" s="18"/>
      <c r="CG400" s="18"/>
      <c r="CH400" s="18"/>
      <c r="CI400" s="18"/>
      <c r="CJ400" s="18"/>
      <c r="CK400" s="8"/>
    </row>
    <row r="401" spans="1:89" ht="15.75" customHeight="1" x14ac:dyDescent="0.25">
      <c r="A401" s="18"/>
      <c r="B401" s="18"/>
      <c r="C401" s="18"/>
      <c r="D401" s="193"/>
      <c r="E401" s="18"/>
      <c r="F401" s="18"/>
      <c r="G401" s="18"/>
      <c r="H401" s="18"/>
      <c r="I401" s="18"/>
      <c r="J401" s="18"/>
      <c r="K401" s="18"/>
      <c r="BT401" s="18"/>
      <c r="BU401" s="18"/>
      <c r="BW401" s="18"/>
      <c r="BX401" s="18"/>
      <c r="BY401" s="18"/>
      <c r="BZ401" s="18"/>
      <c r="CA401" s="18"/>
      <c r="CB401" s="18"/>
      <c r="CC401" s="18"/>
      <c r="CD401" s="18"/>
      <c r="CE401" s="18"/>
      <c r="CF401" s="18"/>
      <c r="CG401" s="18"/>
      <c r="CH401" s="18"/>
      <c r="CI401" s="18"/>
      <c r="CJ401" s="18"/>
      <c r="CK401" s="8"/>
    </row>
    <row r="402" spans="1:89" ht="15.75" customHeight="1" x14ac:dyDescent="0.25">
      <c r="A402" s="18"/>
      <c r="B402" s="18"/>
      <c r="C402" s="18"/>
      <c r="D402" s="193"/>
      <c r="E402" s="18"/>
      <c r="F402" s="18"/>
      <c r="G402" s="18"/>
      <c r="H402" s="18"/>
      <c r="I402" s="18"/>
      <c r="J402" s="18"/>
      <c r="K402" s="18"/>
      <c r="BT402" s="18"/>
      <c r="BU402" s="18"/>
      <c r="BW402" s="18"/>
      <c r="BX402" s="18"/>
      <c r="BY402" s="18"/>
      <c r="BZ402" s="18"/>
      <c r="CA402" s="18"/>
      <c r="CB402" s="18"/>
      <c r="CC402" s="18"/>
      <c r="CD402" s="18"/>
      <c r="CE402" s="18"/>
      <c r="CF402" s="18"/>
      <c r="CG402" s="18"/>
      <c r="CH402" s="18"/>
      <c r="CI402" s="18"/>
      <c r="CJ402" s="18"/>
      <c r="CK402" s="8"/>
    </row>
    <row r="403" spans="1:89" ht="15.75" customHeight="1" x14ac:dyDescent="0.25">
      <c r="A403" s="18"/>
      <c r="B403" s="18"/>
      <c r="C403" s="18"/>
      <c r="D403" s="193"/>
      <c r="E403" s="18"/>
      <c r="F403" s="18"/>
      <c r="G403" s="18"/>
      <c r="H403" s="18"/>
      <c r="I403" s="18"/>
      <c r="J403" s="18"/>
      <c r="K403" s="18"/>
      <c r="BT403" s="18"/>
      <c r="BU403" s="18"/>
      <c r="BW403" s="18"/>
      <c r="BX403" s="18"/>
      <c r="BY403" s="18"/>
      <c r="BZ403" s="18"/>
      <c r="CA403" s="18"/>
      <c r="CB403" s="18"/>
      <c r="CC403" s="18"/>
      <c r="CD403" s="18"/>
      <c r="CE403" s="18"/>
      <c r="CF403" s="18"/>
      <c r="CG403" s="18"/>
      <c r="CH403" s="18"/>
      <c r="CI403" s="18"/>
      <c r="CJ403" s="18"/>
      <c r="CK403" s="8"/>
    </row>
    <row r="404" spans="1:89" ht="15.75" customHeight="1" x14ac:dyDescent="0.25">
      <c r="A404" s="18"/>
      <c r="B404" s="18"/>
      <c r="C404" s="18"/>
      <c r="D404" s="193"/>
      <c r="E404" s="18"/>
      <c r="F404" s="18"/>
      <c r="G404" s="18"/>
      <c r="H404" s="18"/>
      <c r="I404" s="18"/>
      <c r="J404" s="18"/>
      <c r="K404" s="18"/>
      <c r="BT404" s="18"/>
      <c r="BU404" s="18"/>
      <c r="BW404" s="18"/>
      <c r="BX404" s="18"/>
      <c r="BY404" s="18"/>
      <c r="BZ404" s="18"/>
      <c r="CA404" s="18"/>
      <c r="CB404" s="18"/>
      <c r="CC404" s="18"/>
      <c r="CD404" s="18"/>
      <c r="CE404" s="18"/>
      <c r="CF404" s="18"/>
      <c r="CG404" s="18"/>
      <c r="CH404" s="18"/>
      <c r="CI404" s="18"/>
      <c r="CJ404" s="18"/>
      <c r="CK404" s="8"/>
    </row>
    <row r="405" spans="1:89" ht="15.75" customHeight="1" x14ac:dyDescent="0.25">
      <c r="A405" s="18"/>
      <c r="B405" s="18"/>
      <c r="C405" s="18"/>
      <c r="D405" s="193"/>
      <c r="E405" s="18"/>
      <c r="F405" s="18"/>
      <c r="G405" s="18"/>
      <c r="H405" s="18"/>
      <c r="I405" s="18"/>
      <c r="J405" s="18"/>
      <c r="K405" s="18"/>
      <c r="BT405" s="18"/>
      <c r="BU405" s="18"/>
      <c r="BW405" s="18"/>
      <c r="BX405" s="18"/>
      <c r="BY405" s="18"/>
      <c r="BZ405" s="18"/>
      <c r="CA405" s="18"/>
      <c r="CB405" s="18"/>
      <c r="CC405" s="18"/>
      <c r="CD405" s="18"/>
      <c r="CE405" s="18"/>
      <c r="CF405" s="18"/>
      <c r="CG405" s="18"/>
      <c r="CH405" s="18"/>
      <c r="CI405" s="18"/>
      <c r="CJ405" s="18"/>
      <c r="CK405" s="8"/>
    </row>
    <row r="406" spans="1:89" ht="15.75" customHeight="1" x14ac:dyDescent="0.25">
      <c r="A406" s="18"/>
      <c r="B406" s="18"/>
      <c r="C406" s="18"/>
      <c r="D406" s="193"/>
      <c r="E406" s="18"/>
      <c r="F406" s="18"/>
      <c r="G406" s="18"/>
      <c r="H406" s="18"/>
      <c r="I406" s="18"/>
      <c r="J406" s="18"/>
      <c r="K406" s="18"/>
      <c r="BT406" s="18"/>
      <c r="BU406" s="18"/>
      <c r="BW406" s="18"/>
      <c r="BX406" s="18"/>
      <c r="BY406" s="18"/>
      <c r="BZ406" s="18"/>
      <c r="CA406" s="18"/>
      <c r="CB406" s="18"/>
      <c r="CC406" s="18"/>
      <c r="CD406" s="18"/>
      <c r="CE406" s="18"/>
      <c r="CF406" s="18"/>
      <c r="CG406" s="18"/>
      <c r="CH406" s="18"/>
      <c r="CI406" s="18"/>
      <c r="CJ406" s="18"/>
      <c r="CK406" s="8"/>
    </row>
    <row r="407" spans="1:89" ht="15.75" customHeight="1" x14ac:dyDescent="0.25">
      <c r="A407" s="18"/>
      <c r="B407" s="18"/>
      <c r="C407" s="18"/>
      <c r="D407" s="193"/>
      <c r="E407" s="18"/>
      <c r="F407" s="18"/>
      <c r="G407" s="18"/>
      <c r="H407" s="18"/>
      <c r="I407" s="18"/>
      <c r="J407" s="18"/>
      <c r="K407" s="18"/>
      <c r="BT407" s="18"/>
      <c r="BU407" s="18"/>
      <c r="BW407" s="18"/>
      <c r="BX407" s="18"/>
      <c r="BY407" s="18"/>
      <c r="BZ407" s="18"/>
      <c r="CA407" s="18"/>
      <c r="CB407" s="18"/>
      <c r="CC407" s="18"/>
      <c r="CD407" s="18"/>
      <c r="CE407" s="18"/>
      <c r="CF407" s="18"/>
      <c r="CG407" s="18"/>
      <c r="CH407" s="18"/>
      <c r="CI407" s="18"/>
      <c r="CJ407" s="18"/>
      <c r="CK407" s="8"/>
    </row>
    <row r="408" spans="1:89" ht="15.75" customHeight="1" x14ac:dyDescent="0.25">
      <c r="A408" s="18"/>
      <c r="B408" s="18"/>
      <c r="C408" s="18"/>
      <c r="D408" s="193"/>
      <c r="E408" s="18"/>
      <c r="F408" s="18"/>
      <c r="G408" s="18"/>
      <c r="H408" s="18"/>
      <c r="I408" s="18"/>
      <c r="J408" s="18"/>
      <c r="K408" s="18"/>
      <c r="BT408" s="18"/>
      <c r="BU408" s="18"/>
      <c r="BW408" s="18"/>
      <c r="BX408" s="18"/>
      <c r="BY408" s="18"/>
      <c r="BZ408" s="18"/>
      <c r="CA408" s="18"/>
      <c r="CB408" s="18"/>
      <c r="CC408" s="18"/>
      <c r="CD408" s="18"/>
      <c r="CE408" s="18"/>
      <c r="CF408" s="18"/>
      <c r="CG408" s="18"/>
      <c r="CH408" s="18"/>
      <c r="CI408" s="18"/>
      <c r="CJ408" s="18"/>
      <c r="CK408" s="8"/>
    </row>
    <row r="409" spans="1:89" ht="15.75" customHeight="1" x14ac:dyDescent="0.25">
      <c r="A409" s="18"/>
      <c r="B409" s="18"/>
      <c r="C409" s="18"/>
      <c r="D409" s="193"/>
      <c r="E409" s="18"/>
      <c r="F409" s="18"/>
      <c r="G409" s="18"/>
      <c r="H409" s="18"/>
      <c r="I409" s="18"/>
      <c r="J409" s="18"/>
      <c r="K409" s="18"/>
      <c r="BT409" s="18"/>
      <c r="BU409" s="18"/>
      <c r="BW409" s="18"/>
      <c r="BX409" s="18"/>
      <c r="BY409" s="18"/>
      <c r="BZ409" s="18"/>
      <c r="CA409" s="18"/>
      <c r="CB409" s="18"/>
      <c r="CC409" s="18"/>
      <c r="CD409" s="18"/>
      <c r="CE409" s="18"/>
      <c r="CF409" s="18"/>
      <c r="CG409" s="18"/>
      <c r="CH409" s="18"/>
      <c r="CI409" s="18"/>
      <c r="CJ409" s="18"/>
      <c r="CK409" s="8"/>
    </row>
    <row r="410" spans="1:89" ht="15.75" customHeight="1" x14ac:dyDescent="0.25">
      <c r="A410" s="18"/>
      <c r="B410" s="18"/>
      <c r="C410" s="18"/>
      <c r="D410" s="193"/>
      <c r="E410" s="18"/>
      <c r="F410" s="18"/>
      <c r="G410" s="18"/>
      <c r="H410" s="18"/>
      <c r="I410" s="18"/>
      <c r="J410" s="18"/>
      <c r="K410" s="18"/>
      <c r="BT410" s="18"/>
      <c r="BU410" s="18"/>
      <c r="BW410" s="18"/>
      <c r="BX410" s="18"/>
      <c r="BY410" s="18"/>
      <c r="BZ410" s="18"/>
      <c r="CA410" s="18"/>
      <c r="CB410" s="18"/>
      <c r="CC410" s="18"/>
      <c r="CD410" s="18"/>
      <c r="CE410" s="18"/>
      <c r="CF410" s="18"/>
      <c r="CG410" s="18"/>
      <c r="CH410" s="18"/>
      <c r="CI410" s="18"/>
      <c r="CJ410" s="18"/>
      <c r="CK410" s="8"/>
    </row>
    <row r="411" spans="1:89" ht="15.75" customHeight="1" x14ac:dyDescent="0.25">
      <c r="A411" s="18"/>
      <c r="B411" s="18"/>
      <c r="C411" s="18"/>
      <c r="D411" s="193"/>
      <c r="E411" s="18"/>
      <c r="F411" s="18"/>
      <c r="G411" s="18"/>
      <c r="H411" s="18"/>
      <c r="I411" s="18"/>
      <c r="J411" s="18"/>
      <c r="K411" s="18"/>
      <c r="BT411" s="18"/>
      <c r="BU411" s="18"/>
      <c r="BW411" s="18"/>
      <c r="BX411" s="18"/>
      <c r="BY411" s="18"/>
      <c r="BZ411" s="18"/>
      <c r="CA411" s="18"/>
      <c r="CB411" s="18"/>
      <c r="CC411" s="18"/>
      <c r="CD411" s="18"/>
      <c r="CE411" s="18"/>
      <c r="CF411" s="18"/>
      <c r="CG411" s="18"/>
      <c r="CH411" s="18"/>
      <c r="CI411" s="18"/>
      <c r="CJ411" s="18"/>
      <c r="CK411" s="8"/>
    </row>
    <row r="412" spans="1:89" ht="15.75" customHeight="1" x14ac:dyDescent="0.25">
      <c r="A412" s="18"/>
      <c r="B412" s="18"/>
      <c r="C412" s="18"/>
      <c r="D412" s="193"/>
      <c r="E412" s="18"/>
      <c r="F412" s="18"/>
      <c r="G412" s="18"/>
      <c r="H412" s="18"/>
      <c r="I412" s="18"/>
      <c r="J412" s="18"/>
      <c r="K412" s="18"/>
      <c r="BT412" s="18"/>
      <c r="BU412" s="18"/>
      <c r="BW412" s="18"/>
      <c r="BX412" s="18"/>
      <c r="BY412" s="18"/>
      <c r="BZ412" s="18"/>
      <c r="CA412" s="18"/>
      <c r="CB412" s="18"/>
      <c r="CC412" s="18"/>
      <c r="CD412" s="18"/>
      <c r="CE412" s="18"/>
      <c r="CF412" s="18"/>
      <c r="CG412" s="18"/>
      <c r="CH412" s="18"/>
      <c r="CI412" s="18"/>
      <c r="CJ412" s="18"/>
      <c r="CK412" s="8"/>
    </row>
    <row r="413" spans="1:89" ht="15.75" customHeight="1" x14ac:dyDescent="0.25">
      <c r="A413" s="18"/>
      <c r="B413" s="18"/>
      <c r="C413" s="18"/>
      <c r="D413" s="193"/>
      <c r="E413" s="18"/>
      <c r="F413" s="18"/>
      <c r="G413" s="18"/>
      <c r="H413" s="18"/>
      <c r="I413" s="18"/>
      <c r="J413" s="18"/>
      <c r="K413" s="18"/>
      <c r="BT413" s="18"/>
      <c r="BU413" s="18"/>
      <c r="BW413" s="18"/>
      <c r="BX413" s="18"/>
      <c r="BY413" s="18"/>
      <c r="BZ413" s="18"/>
      <c r="CA413" s="18"/>
      <c r="CB413" s="18"/>
      <c r="CC413" s="18"/>
      <c r="CD413" s="18"/>
      <c r="CE413" s="18"/>
      <c r="CF413" s="18"/>
      <c r="CG413" s="18"/>
      <c r="CH413" s="18"/>
      <c r="CI413" s="18"/>
      <c r="CJ413" s="18"/>
      <c r="CK413" s="8"/>
    </row>
    <row r="414" spans="1:89" ht="15.75" customHeight="1" x14ac:dyDescent="0.25">
      <c r="A414" s="18"/>
      <c r="B414" s="18"/>
      <c r="C414" s="18"/>
      <c r="D414" s="193"/>
      <c r="E414" s="18"/>
      <c r="F414" s="18"/>
      <c r="G414" s="18"/>
      <c r="H414" s="18"/>
      <c r="I414" s="18"/>
      <c r="J414" s="18"/>
      <c r="K414" s="18"/>
      <c r="BT414" s="18"/>
      <c r="BU414" s="18"/>
      <c r="BW414" s="18"/>
      <c r="BX414" s="18"/>
      <c r="BY414" s="18"/>
      <c r="BZ414" s="18"/>
      <c r="CA414" s="18"/>
      <c r="CB414" s="18"/>
      <c r="CC414" s="18"/>
      <c r="CD414" s="18"/>
      <c r="CE414" s="18"/>
      <c r="CF414" s="18"/>
      <c r="CG414" s="18"/>
      <c r="CH414" s="18"/>
      <c r="CI414" s="18"/>
      <c r="CJ414" s="18"/>
      <c r="CK414" s="8"/>
    </row>
    <row r="415" spans="1:89" ht="15.75" customHeight="1" x14ac:dyDescent="0.25">
      <c r="A415" s="18"/>
      <c r="B415" s="18"/>
      <c r="C415" s="18"/>
      <c r="D415" s="193"/>
      <c r="E415" s="18"/>
      <c r="F415" s="18"/>
      <c r="G415" s="18"/>
      <c r="H415" s="18"/>
      <c r="I415" s="18"/>
      <c r="J415" s="18"/>
      <c r="K415" s="18"/>
      <c r="BT415" s="18"/>
      <c r="BU415" s="18"/>
      <c r="BW415" s="18"/>
      <c r="BX415" s="18"/>
      <c r="BY415" s="18"/>
      <c r="BZ415" s="18"/>
      <c r="CA415" s="18"/>
      <c r="CB415" s="18"/>
      <c r="CC415" s="18"/>
      <c r="CD415" s="18"/>
      <c r="CE415" s="18"/>
      <c r="CF415" s="18"/>
      <c r="CG415" s="18"/>
      <c r="CH415" s="18"/>
      <c r="CI415" s="18"/>
      <c r="CJ415" s="18"/>
      <c r="CK415" s="8"/>
    </row>
    <row r="416" spans="1:89" ht="15.75" customHeight="1" x14ac:dyDescent="0.25">
      <c r="A416" s="18"/>
      <c r="B416" s="18"/>
      <c r="C416" s="18"/>
      <c r="D416" s="193"/>
      <c r="E416" s="18"/>
      <c r="F416" s="18"/>
      <c r="G416" s="18"/>
      <c r="H416" s="18"/>
      <c r="I416" s="18"/>
      <c r="J416" s="18"/>
      <c r="K416" s="18"/>
      <c r="BT416" s="18"/>
      <c r="BU416" s="18"/>
      <c r="BW416" s="18"/>
      <c r="BX416" s="18"/>
      <c r="BY416" s="18"/>
      <c r="BZ416" s="18"/>
      <c r="CA416" s="18"/>
      <c r="CB416" s="18"/>
      <c r="CC416" s="18"/>
      <c r="CD416" s="18"/>
      <c r="CE416" s="18"/>
      <c r="CF416" s="18"/>
      <c r="CG416" s="18"/>
      <c r="CH416" s="18"/>
      <c r="CI416" s="18"/>
      <c r="CJ416" s="18"/>
      <c r="CK416" s="8"/>
    </row>
    <row r="417" spans="1:89" ht="15.75" customHeight="1" x14ac:dyDescent="0.25">
      <c r="A417" s="18"/>
      <c r="B417" s="18"/>
      <c r="C417" s="18"/>
      <c r="D417" s="193"/>
      <c r="E417" s="18"/>
      <c r="F417" s="18"/>
      <c r="G417" s="18"/>
      <c r="H417" s="18"/>
      <c r="I417" s="18"/>
      <c r="J417" s="18"/>
      <c r="K417" s="18"/>
      <c r="BT417" s="18"/>
      <c r="BU417" s="18"/>
      <c r="BW417" s="18"/>
      <c r="BX417" s="18"/>
      <c r="BY417" s="18"/>
      <c r="BZ417" s="18"/>
      <c r="CA417" s="18"/>
      <c r="CB417" s="18"/>
      <c r="CC417" s="18"/>
      <c r="CD417" s="18"/>
      <c r="CE417" s="18"/>
      <c r="CF417" s="18"/>
      <c r="CG417" s="18"/>
      <c r="CH417" s="18"/>
      <c r="CI417" s="18"/>
      <c r="CJ417" s="18"/>
      <c r="CK417" s="8"/>
    </row>
    <row r="418" spans="1:89" ht="15.75" customHeight="1" x14ac:dyDescent="0.25">
      <c r="A418" s="18"/>
      <c r="B418" s="18"/>
      <c r="C418" s="18"/>
      <c r="D418" s="193"/>
      <c r="E418" s="18"/>
      <c r="F418" s="18"/>
      <c r="G418" s="18"/>
      <c r="H418" s="18"/>
      <c r="I418" s="18"/>
      <c r="J418" s="18"/>
      <c r="K418" s="18"/>
      <c r="BT418" s="18"/>
      <c r="BU418" s="18"/>
      <c r="BW418" s="18"/>
      <c r="BX418" s="18"/>
      <c r="BY418" s="18"/>
      <c r="BZ418" s="18"/>
      <c r="CA418" s="18"/>
      <c r="CB418" s="18"/>
      <c r="CC418" s="18"/>
      <c r="CD418" s="18"/>
      <c r="CE418" s="18"/>
      <c r="CF418" s="18"/>
      <c r="CG418" s="18"/>
      <c r="CH418" s="18"/>
      <c r="CI418" s="18"/>
      <c r="CJ418" s="18"/>
      <c r="CK418" s="8"/>
    </row>
    <row r="419" spans="1:89" ht="15.75" customHeight="1" x14ac:dyDescent="0.25">
      <c r="A419" s="18"/>
      <c r="B419" s="18"/>
      <c r="C419" s="18"/>
      <c r="D419" s="193"/>
      <c r="E419" s="18"/>
      <c r="F419" s="18"/>
      <c r="G419" s="18"/>
      <c r="H419" s="18"/>
      <c r="I419" s="18"/>
      <c r="J419" s="18"/>
      <c r="K419" s="18"/>
      <c r="BT419" s="18"/>
      <c r="BU419" s="18"/>
      <c r="BW419" s="18"/>
      <c r="BX419" s="18"/>
      <c r="BY419" s="18"/>
      <c r="BZ419" s="18"/>
      <c r="CA419" s="18"/>
      <c r="CB419" s="18"/>
      <c r="CC419" s="18"/>
      <c r="CD419" s="18"/>
      <c r="CE419" s="18"/>
      <c r="CF419" s="18"/>
      <c r="CG419" s="18"/>
      <c r="CH419" s="18"/>
      <c r="CI419" s="18"/>
      <c r="CJ419" s="18"/>
      <c r="CK419" s="8"/>
    </row>
    <row r="420" spans="1:89" ht="15.75" customHeight="1" x14ac:dyDescent="0.25">
      <c r="A420" s="18"/>
      <c r="B420" s="18"/>
      <c r="C420" s="18"/>
      <c r="D420" s="193"/>
      <c r="E420" s="18"/>
      <c r="F420" s="18"/>
      <c r="G420" s="18"/>
      <c r="H420" s="18"/>
      <c r="I420" s="18"/>
      <c r="J420" s="18"/>
      <c r="K420" s="18"/>
      <c r="BT420" s="18"/>
      <c r="BU420" s="18"/>
      <c r="BW420" s="18"/>
      <c r="BX420" s="18"/>
      <c r="BY420" s="18"/>
      <c r="BZ420" s="18"/>
      <c r="CA420" s="18"/>
      <c r="CB420" s="18"/>
      <c r="CC420" s="18"/>
      <c r="CD420" s="18"/>
      <c r="CE420" s="18"/>
      <c r="CF420" s="18"/>
      <c r="CG420" s="18"/>
      <c r="CH420" s="18"/>
      <c r="CI420" s="18"/>
      <c r="CJ420" s="18"/>
      <c r="CK420" s="8"/>
    </row>
    <row r="421" spans="1:89" ht="15.75" customHeight="1" x14ac:dyDescent="0.25">
      <c r="A421" s="18"/>
      <c r="B421" s="18"/>
      <c r="C421" s="18"/>
      <c r="D421" s="193"/>
      <c r="E421" s="18"/>
      <c r="F421" s="18"/>
      <c r="G421" s="18"/>
      <c r="H421" s="18"/>
      <c r="I421" s="18"/>
      <c r="J421" s="18"/>
      <c r="K421" s="18"/>
      <c r="BT421" s="18"/>
      <c r="BU421" s="18"/>
      <c r="BW421" s="18"/>
      <c r="BX421" s="18"/>
      <c r="BY421" s="18"/>
      <c r="BZ421" s="18"/>
      <c r="CA421" s="18"/>
      <c r="CB421" s="18"/>
      <c r="CC421" s="18"/>
      <c r="CD421" s="18"/>
      <c r="CE421" s="18"/>
      <c r="CF421" s="18"/>
      <c r="CG421" s="18"/>
      <c r="CH421" s="18"/>
      <c r="CI421" s="18"/>
      <c r="CJ421" s="18"/>
      <c r="CK421" s="8"/>
    </row>
    <row r="422" spans="1:89" ht="15.75" customHeight="1" x14ac:dyDescent="0.25">
      <c r="A422" s="18"/>
      <c r="B422" s="18"/>
      <c r="C422" s="18"/>
      <c r="D422" s="193"/>
      <c r="E422" s="18"/>
      <c r="F422" s="18"/>
      <c r="G422" s="18"/>
      <c r="H422" s="18"/>
      <c r="I422" s="18"/>
      <c r="J422" s="18"/>
      <c r="K422" s="18"/>
      <c r="BT422" s="18"/>
      <c r="BU422" s="18"/>
      <c r="BW422" s="18"/>
      <c r="BX422" s="18"/>
      <c r="BY422" s="18"/>
      <c r="BZ422" s="18"/>
      <c r="CA422" s="18"/>
      <c r="CB422" s="18"/>
      <c r="CC422" s="18"/>
      <c r="CD422" s="18"/>
      <c r="CE422" s="18"/>
      <c r="CF422" s="18"/>
      <c r="CG422" s="18"/>
      <c r="CH422" s="18"/>
      <c r="CI422" s="18"/>
      <c r="CJ422" s="18"/>
      <c r="CK422" s="8"/>
    </row>
    <row r="423" spans="1:89" ht="15.75" customHeight="1" x14ac:dyDescent="0.25">
      <c r="A423" s="18"/>
      <c r="B423" s="18"/>
      <c r="C423" s="18"/>
      <c r="D423" s="193"/>
      <c r="E423" s="18"/>
      <c r="F423" s="18"/>
      <c r="G423" s="18"/>
      <c r="H423" s="18"/>
      <c r="I423" s="18"/>
      <c r="J423" s="18"/>
      <c r="K423" s="18"/>
      <c r="BT423" s="18"/>
      <c r="BU423" s="18"/>
      <c r="BW423" s="18"/>
      <c r="BX423" s="18"/>
      <c r="BY423" s="18"/>
      <c r="BZ423" s="18"/>
      <c r="CA423" s="18"/>
      <c r="CB423" s="18"/>
      <c r="CC423" s="18"/>
      <c r="CD423" s="18"/>
      <c r="CE423" s="18"/>
      <c r="CF423" s="18"/>
      <c r="CG423" s="18"/>
      <c r="CH423" s="18"/>
      <c r="CI423" s="18"/>
      <c r="CJ423" s="18"/>
      <c r="CK423" s="8"/>
    </row>
    <row r="424" spans="1:89" ht="15.75" customHeight="1" x14ac:dyDescent="0.25">
      <c r="A424" s="18"/>
      <c r="B424" s="18"/>
      <c r="C424" s="18"/>
      <c r="D424" s="193"/>
      <c r="E424" s="18"/>
      <c r="F424" s="18"/>
      <c r="G424" s="18"/>
      <c r="H424" s="18"/>
      <c r="I424" s="18"/>
      <c r="J424" s="18"/>
      <c r="K424" s="18"/>
      <c r="BT424" s="18"/>
      <c r="BU424" s="18"/>
      <c r="BW424" s="18"/>
      <c r="BX424" s="18"/>
      <c r="BY424" s="18"/>
      <c r="BZ424" s="18"/>
      <c r="CA424" s="18"/>
      <c r="CB424" s="18"/>
      <c r="CC424" s="18"/>
      <c r="CD424" s="18"/>
      <c r="CE424" s="18"/>
      <c r="CF424" s="18"/>
      <c r="CG424" s="18"/>
      <c r="CH424" s="18"/>
      <c r="CI424" s="18"/>
      <c r="CJ424" s="18"/>
      <c r="CK424" s="8"/>
    </row>
    <row r="425" spans="1:89" ht="15.75" customHeight="1" x14ac:dyDescent="0.25">
      <c r="A425" s="18"/>
      <c r="B425" s="18"/>
      <c r="C425" s="18"/>
      <c r="D425" s="193"/>
      <c r="E425" s="18"/>
      <c r="F425" s="18"/>
      <c r="G425" s="18"/>
      <c r="H425" s="18"/>
      <c r="I425" s="18"/>
      <c r="J425" s="18"/>
      <c r="K425" s="18"/>
      <c r="BT425" s="18"/>
      <c r="BU425" s="18"/>
      <c r="BW425" s="18"/>
      <c r="BX425" s="18"/>
      <c r="BY425" s="18"/>
      <c r="BZ425" s="18"/>
      <c r="CA425" s="18"/>
      <c r="CB425" s="18"/>
      <c r="CC425" s="18"/>
      <c r="CD425" s="18"/>
      <c r="CE425" s="18"/>
      <c r="CF425" s="18"/>
      <c r="CG425" s="18"/>
      <c r="CH425" s="18"/>
      <c r="CI425" s="18"/>
      <c r="CJ425" s="18"/>
      <c r="CK425" s="8"/>
    </row>
    <row r="426" spans="1:89" ht="15.75" customHeight="1" x14ac:dyDescent="0.25">
      <c r="A426" s="18"/>
      <c r="B426" s="18"/>
      <c r="C426" s="18"/>
      <c r="D426" s="193"/>
      <c r="E426" s="18"/>
      <c r="F426" s="18"/>
      <c r="G426" s="18"/>
      <c r="H426" s="18"/>
      <c r="I426" s="18"/>
      <c r="J426" s="18"/>
      <c r="K426" s="18"/>
      <c r="BT426" s="18"/>
      <c r="BU426" s="18"/>
      <c r="BW426" s="18"/>
      <c r="BX426" s="18"/>
      <c r="BY426" s="18"/>
      <c r="BZ426" s="18"/>
      <c r="CA426" s="18"/>
      <c r="CB426" s="18"/>
      <c r="CC426" s="18"/>
      <c r="CD426" s="18"/>
      <c r="CE426" s="18"/>
      <c r="CF426" s="18"/>
      <c r="CG426" s="18"/>
      <c r="CH426" s="18"/>
      <c r="CI426" s="18"/>
      <c r="CJ426" s="18"/>
      <c r="CK426" s="8"/>
    </row>
    <row r="427" spans="1:89" ht="15.75" customHeight="1" x14ac:dyDescent="0.25">
      <c r="A427" s="18"/>
      <c r="B427" s="18"/>
      <c r="C427" s="18"/>
      <c r="D427" s="193"/>
      <c r="E427" s="18"/>
      <c r="F427" s="18"/>
      <c r="G427" s="18"/>
      <c r="H427" s="18"/>
      <c r="I427" s="18"/>
      <c r="J427" s="18"/>
      <c r="K427" s="18"/>
      <c r="BT427" s="18"/>
      <c r="BU427" s="18"/>
      <c r="BW427" s="18"/>
      <c r="BX427" s="18"/>
      <c r="BY427" s="18"/>
      <c r="BZ427" s="18"/>
      <c r="CA427" s="18"/>
      <c r="CB427" s="18"/>
      <c r="CC427" s="18"/>
      <c r="CD427" s="18"/>
      <c r="CE427" s="18"/>
      <c r="CF427" s="18"/>
      <c r="CG427" s="18"/>
      <c r="CH427" s="18"/>
      <c r="CI427" s="18"/>
      <c r="CJ427" s="18"/>
      <c r="CK427" s="8"/>
    </row>
    <row r="428" spans="1:89" ht="15.75" customHeight="1" x14ac:dyDescent="0.25">
      <c r="A428" s="18"/>
      <c r="B428" s="18"/>
      <c r="C428" s="18"/>
      <c r="D428" s="193"/>
      <c r="E428" s="18"/>
      <c r="F428" s="18"/>
      <c r="G428" s="18"/>
      <c r="H428" s="18"/>
      <c r="I428" s="18"/>
      <c r="J428" s="18"/>
      <c r="K428" s="18"/>
      <c r="BT428" s="18"/>
      <c r="BU428" s="18"/>
      <c r="BW428" s="18"/>
      <c r="BX428" s="18"/>
      <c r="BY428" s="18"/>
      <c r="BZ428" s="18"/>
      <c r="CA428" s="18"/>
      <c r="CB428" s="18"/>
      <c r="CC428" s="18"/>
      <c r="CD428" s="18"/>
      <c r="CE428" s="18"/>
      <c r="CF428" s="18"/>
      <c r="CG428" s="18"/>
      <c r="CH428" s="18"/>
      <c r="CI428" s="18"/>
      <c r="CJ428" s="18"/>
      <c r="CK428" s="8"/>
    </row>
    <row r="429" spans="1:89" ht="15.75" customHeight="1" x14ac:dyDescent="0.25">
      <c r="A429" s="18"/>
      <c r="B429" s="18"/>
      <c r="C429" s="18"/>
      <c r="D429" s="193"/>
      <c r="E429" s="18"/>
      <c r="F429" s="18"/>
      <c r="G429" s="18"/>
      <c r="H429" s="18"/>
      <c r="I429" s="18"/>
      <c r="J429" s="18"/>
      <c r="K429" s="18"/>
      <c r="BT429" s="18"/>
      <c r="BU429" s="18"/>
      <c r="BW429" s="18"/>
      <c r="BX429" s="18"/>
      <c r="BY429" s="18"/>
      <c r="BZ429" s="18"/>
      <c r="CA429" s="18"/>
      <c r="CB429" s="18"/>
      <c r="CC429" s="18"/>
      <c r="CD429" s="18"/>
      <c r="CE429" s="18"/>
      <c r="CF429" s="18"/>
      <c r="CG429" s="18"/>
      <c r="CH429" s="18"/>
      <c r="CI429" s="18"/>
      <c r="CJ429" s="18"/>
      <c r="CK429" s="8"/>
    </row>
    <row r="430" spans="1:89" ht="15.75" customHeight="1" x14ac:dyDescent="0.25">
      <c r="A430" s="18"/>
      <c r="B430" s="18"/>
      <c r="C430" s="18"/>
      <c r="D430" s="193"/>
      <c r="E430" s="18"/>
      <c r="F430" s="18"/>
      <c r="G430" s="18"/>
      <c r="H430" s="18"/>
      <c r="I430" s="18"/>
      <c r="J430" s="18"/>
      <c r="K430" s="18"/>
      <c r="BT430" s="18"/>
      <c r="BU430" s="18"/>
      <c r="BW430" s="18"/>
      <c r="BX430" s="18"/>
      <c r="BY430" s="18"/>
      <c r="BZ430" s="18"/>
      <c r="CA430" s="18"/>
      <c r="CB430" s="18"/>
      <c r="CC430" s="18"/>
      <c r="CD430" s="18"/>
      <c r="CE430" s="18"/>
      <c r="CF430" s="18"/>
      <c r="CG430" s="18"/>
      <c r="CH430" s="18"/>
      <c r="CI430" s="18"/>
      <c r="CJ430" s="18"/>
      <c r="CK430" s="8"/>
    </row>
    <row r="431" spans="1:89" ht="15.75" customHeight="1" x14ac:dyDescent="0.25">
      <c r="A431" s="18"/>
      <c r="B431" s="18"/>
      <c r="C431" s="18"/>
      <c r="D431" s="193"/>
      <c r="E431" s="18"/>
      <c r="F431" s="18"/>
      <c r="G431" s="18"/>
      <c r="H431" s="18"/>
      <c r="I431" s="18"/>
      <c r="J431" s="18"/>
      <c r="K431" s="18"/>
      <c r="BT431" s="18"/>
      <c r="BU431" s="18"/>
      <c r="BW431" s="18"/>
      <c r="BX431" s="18"/>
      <c r="BY431" s="18"/>
      <c r="BZ431" s="18"/>
      <c r="CA431" s="18"/>
      <c r="CB431" s="18"/>
      <c r="CC431" s="18"/>
      <c r="CD431" s="18"/>
      <c r="CE431" s="18"/>
      <c r="CF431" s="18"/>
      <c r="CG431" s="18"/>
      <c r="CH431" s="18"/>
      <c r="CI431" s="18"/>
      <c r="CJ431" s="18"/>
      <c r="CK431" s="8"/>
    </row>
    <row r="432" spans="1:89" ht="15.75" customHeight="1" x14ac:dyDescent="0.25">
      <c r="A432" s="18"/>
      <c r="B432" s="18"/>
      <c r="C432" s="18"/>
      <c r="D432" s="193"/>
      <c r="E432" s="18"/>
      <c r="F432" s="18"/>
      <c r="G432" s="18"/>
      <c r="H432" s="18"/>
      <c r="I432" s="18"/>
      <c r="J432" s="18"/>
      <c r="K432" s="18"/>
      <c r="BT432" s="18"/>
      <c r="BU432" s="18"/>
      <c r="BW432" s="18"/>
      <c r="BX432" s="18"/>
      <c r="BY432" s="18"/>
      <c r="BZ432" s="18"/>
      <c r="CA432" s="18"/>
      <c r="CB432" s="18"/>
      <c r="CC432" s="18"/>
      <c r="CD432" s="18"/>
      <c r="CE432" s="18"/>
      <c r="CF432" s="18"/>
      <c r="CG432" s="18"/>
      <c r="CH432" s="18"/>
      <c r="CI432" s="18"/>
      <c r="CJ432" s="18"/>
      <c r="CK432" s="8"/>
    </row>
    <row r="433" spans="1:89" ht="15.75" customHeight="1" x14ac:dyDescent="0.25">
      <c r="A433" s="18"/>
      <c r="B433" s="18"/>
      <c r="C433" s="18"/>
      <c r="D433" s="193"/>
      <c r="E433" s="18"/>
      <c r="F433" s="18"/>
      <c r="G433" s="18"/>
      <c r="H433" s="18"/>
      <c r="I433" s="18"/>
      <c r="J433" s="18"/>
      <c r="K433" s="18"/>
      <c r="BT433" s="18"/>
      <c r="BU433" s="18"/>
      <c r="BW433" s="18"/>
      <c r="BX433" s="18"/>
      <c r="BY433" s="18"/>
      <c r="BZ433" s="18"/>
      <c r="CA433" s="18"/>
      <c r="CB433" s="18"/>
      <c r="CC433" s="18"/>
      <c r="CD433" s="18"/>
      <c r="CE433" s="18"/>
      <c r="CF433" s="18"/>
      <c r="CG433" s="18"/>
      <c r="CH433" s="18"/>
      <c r="CI433" s="18"/>
      <c r="CJ433" s="18"/>
      <c r="CK433" s="8"/>
    </row>
    <row r="434" spans="1:89" ht="15.75" customHeight="1" x14ac:dyDescent="0.25">
      <c r="A434" s="18"/>
      <c r="B434" s="18"/>
      <c r="C434" s="18"/>
      <c r="D434" s="193"/>
      <c r="E434" s="18"/>
      <c r="F434" s="18"/>
      <c r="G434" s="18"/>
      <c r="H434" s="18"/>
      <c r="I434" s="18"/>
      <c r="J434" s="18"/>
      <c r="K434" s="18"/>
      <c r="BT434" s="18"/>
      <c r="BU434" s="18"/>
      <c r="BW434" s="18"/>
      <c r="BX434" s="18"/>
      <c r="BY434" s="18"/>
      <c r="BZ434" s="18"/>
      <c r="CA434" s="18"/>
      <c r="CB434" s="18"/>
      <c r="CC434" s="18"/>
      <c r="CD434" s="18"/>
      <c r="CE434" s="18"/>
      <c r="CF434" s="18"/>
      <c r="CG434" s="18"/>
      <c r="CH434" s="18"/>
      <c r="CI434" s="18"/>
      <c r="CJ434" s="18"/>
      <c r="CK434" s="8"/>
    </row>
    <row r="435" spans="1:89" ht="15.75" customHeight="1" x14ac:dyDescent="0.25">
      <c r="A435" s="18"/>
      <c r="B435" s="18"/>
      <c r="C435" s="18"/>
      <c r="D435" s="193"/>
      <c r="E435" s="18"/>
      <c r="F435" s="18"/>
      <c r="G435" s="18"/>
      <c r="H435" s="18"/>
      <c r="I435" s="18"/>
      <c r="J435" s="18"/>
      <c r="K435" s="18"/>
      <c r="BT435" s="18"/>
      <c r="BU435" s="18"/>
      <c r="BW435" s="18"/>
      <c r="BX435" s="18"/>
      <c r="BY435" s="18"/>
      <c r="BZ435" s="18"/>
      <c r="CA435" s="18"/>
      <c r="CB435" s="18"/>
      <c r="CC435" s="18"/>
      <c r="CD435" s="18"/>
      <c r="CE435" s="18"/>
      <c r="CF435" s="18"/>
      <c r="CG435" s="18"/>
      <c r="CH435" s="18"/>
      <c r="CI435" s="18"/>
      <c r="CJ435" s="18"/>
      <c r="CK435" s="8"/>
    </row>
    <row r="436" spans="1:89" ht="15.75" customHeight="1" x14ac:dyDescent="0.25">
      <c r="A436" s="18"/>
      <c r="B436" s="18"/>
      <c r="C436" s="18"/>
      <c r="D436" s="193"/>
      <c r="E436" s="18"/>
      <c r="F436" s="18"/>
      <c r="G436" s="18"/>
      <c r="H436" s="18"/>
      <c r="I436" s="18"/>
      <c r="J436" s="18"/>
      <c r="K436" s="18"/>
      <c r="BT436" s="18"/>
      <c r="BU436" s="18"/>
      <c r="BW436" s="18"/>
      <c r="BX436" s="18"/>
      <c r="BY436" s="18"/>
      <c r="BZ436" s="18"/>
      <c r="CA436" s="18"/>
      <c r="CB436" s="18"/>
      <c r="CC436" s="18"/>
      <c r="CD436" s="18"/>
      <c r="CE436" s="18"/>
      <c r="CF436" s="18"/>
      <c r="CG436" s="18"/>
      <c r="CH436" s="18"/>
      <c r="CI436" s="18"/>
      <c r="CJ436" s="18"/>
      <c r="CK436" s="8"/>
    </row>
    <row r="437" spans="1:89" ht="15.75" customHeight="1" x14ac:dyDescent="0.25">
      <c r="A437" s="18"/>
      <c r="B437" s="18"/>
      <c r="C437" s="18"/>
      <c r="D437" s="193"/>
      <c r="E437" s="18"/>
      <c r="F437" s="18"/>
      <c r="G437" s="18"/>
      <c r="H437" s="18"/>
      <c r="I437" s="18"/>
      <c r="J437" s="18"/>
      <c r="K437" s="18"/>
      <c r="BT437" s="18"/>
      <c r="BU437" s="18"/>
      <c r="BW437" s="18"/>
      <c r="BX437" s="18"/>
      <c r="BY437" s="18"/>
      <c r="BZ437" s="18"/>
      <c r="CA437" s="18"/>
      <c r="CB437" s="18"/>
      <c r="CC437" s="18"/>
      <c r="CD437" s="18"/>
      <c r="CE437" s="18"/>
      <c r="CF437" s="18"/>
      <c r="CG437" s="18"/>
      <c r="CH437" s="18"/>
      <c r="CI437" s="18"/>
      <c r="CJ437" s="18"/>
      <c r="CK437" s="8"/>
    </row>
    <row r="438" spans="1:89" ht="15.75" customHeight="1" x14ac:dyDescent="0.25">
      <c r="A438" s="18"/>
      <c r="B438" s="18"/>
      <c r="C438" s="18"/>
      <c r="D438" s="193"/>
      <c r="E438" s="18"/>
      <c r="F438" s="18"/>
      <c r="G438" s="18"/>
      <c r="H438" s="18"/>
      <c r="I438" s="18"/>
      <c r="J438" s="18"/>
      <c r="K438" s="18"/>
      <c r="BT438" s="18"/>
      <c r="BU438" s="18"/>
      <c r="BW438" s="18"/>
      <c r="BX438" s="18"/>
      <c r="BY438" s="18"/>
      <c r="BZ438" s="18"/>
      <c r="CA438" s="18"/>
      <c r="CB438" s="18"/>
      <c r="CC438" s="18"/>
      <c r="CD438" s="18"/>
      <c r="CE438" s="18"/>
      <c r="CF438" s="18"/>
      <c r="CG438" s="18"/>
      <c r="CH438" s="18"/>
      <c r="CI438" s="18"/>
      <c r="CJ438" s="18"/>
      <c r="CK438" s="8"/>
    </row>
    <row r="439" spans="1:89" ht="15.75" customHeight="1" x14ac:dyDescent="0.25">
      <c r="A439" s="18"/>
      <c r="B439" s="18"/>
      <c r="C439" s="18"/>
      <c r="D439" s="193"/>
      <c r="E439" s="18"/>
      <c r="F439" s="18"/>
      <c r="G439" s="18"/>
      <c r="H439" s="18"/>
      <c r="I439" s="18"/>
      <c r="J439" s="18"/>
      <c r="K439" s="18"/>
      <c r="BT439" s="18"/>
      <c r="BU439" s="18"/>
      <c r="BW439" s="18"/>
      <c r="BX439" s="18"/>
      <c r="BY439" s="18"/>
      <c r="BZ439" s="18"/>
      <c r="CA439" s="18"/>
      <c r="CB439" s="18"/>
      <c r="CC439" s="18"/>
      <c r="CD439" s="18"/>
      <c r="CE439" s="18"/>
      <c r="CF439" s="18"/>
      <c r="CG439" s="18"/>
      <c r="CH439" s="18"/>
      <c r="CI439" s="18"/>
      <c r="CJ439" s="18"/>
      <c r="CK439" s="8"/>
    </row>
    <row r="440" spans="1:89" ht="15.75" customHeight="1" x14ac:dyDescent="0.25">
      <c r="A440" s="18"/>
      <c r="B440" s="18"/>
      <c r="C440" s="18"/>
      <c r="D440" s="193"/>
      <c r="E440" s="18"/>
      <c r="F440" s="18"/>
      <c r="G440" s="18"/>
      <c r="H440" s="18"/>
      <c r="I440" s="18"/>
      <c r="J440" s="18"/>
      <c r="K440" s="18"/>
      <c r="BT440" s="18"/>
      <c r="BU440" s="18"/>
      <c r="BW440" s="18"/>
      <c r="BX440" s="18"/>
      <c r="BY440" s="18"/>
      <c r="BZ440" s="18"/>
      <c r="CA440" s="18"/>
      <c r="CB440" s="18"/>
      <c r="CC440" s="18"/>
      <c r="CD440" s="18"/>
      <c r="CE440" s="18"/>
      <c r="CF440" s="18"/>
      <c r="CG440" s="18"/>
      <c r="CH440" s="18"/>
      <c r="CI440" s="18"/>
      <c r="CJ440" s="18"/>
      <c r="CK440" s="8"/>
    </row>
    <row r="441" spans="1:89" ht="15.75" customHeight="1" x14ac:dyDescent="0.25">
      <c r="A441" s="18"/>
      <c r="B441" s="18"/>
      <c r="C441" s="18"/>
      <c r="D441" s="193"/>
      <c r="E441" s="18"/>
      <c r="F441" s="18"/>
      <c r="G441" s="18"/>
      <c r="H441" s="18"/>
      <c r="I441" s="18"/>
      <c r="J441" s="18"/>
      <c r="K441" s="18"/>
      <c r="BT441" s="18"/>
      <c r="BU441" s="18"/>
      <c r="BW441" s="18"/>
      <c r="BX441" s="18"/>
      <c r="BY441" s="18"/>
      <c r="BZ441" s="18"/>
      <c r="CA441" s="18"/>
      <c r="CB441" s="18"/>
      <c r="CC441" s="18"/>
      <c r="CD441" s="18"/>
      <c r="CE441" s="18"/>
      <c r="CF441" s="18"/>
      <c r="CG441" s="18"/>
      <c r="CH441" s="18"/>
      <c r="CI441" s="18"/>
      <c r="CJ441" s="18"/>
      <c r="CK441" s="8"/>
    </row>
    <row r="442" spans="1:89" ht="15.75" customHeight="1" x14ac:dyDescent="0.25">
      <c r="A442" s="18"/>
      <c r="B442" s="18"/>
      <c r="C442" s="18"/>
      <c r="D442" s="193"/>
      <c r="E442" s="18"/>
      <c r="F442" s="18"/>
      <c r="G442" s="18"/>
      <c r="H442" s="18"/>
      <c r="I442" s="18"/>
      <c r="J442" s="18"/>
      <c r="K442" s="18"/>
      <c r="BT442" s="18"/>
      <c r="BU442" s="18"/>
      <c r="BW442" s="18"/>
      <c r="BX442" s="18"/>
      <c r="BY442" s="18"/>
      <c r="BZ442" s="18"/>
      <c r="CA442" s="18"/>
      <c r="CB442" s="18"/>
      <c r="CC442" s="18"/>
      <c r="CD442" s="18"/>
      <c r="CE442" s="18"/>
      <c r="CF442" s="18"/>
      <c r="CG442" s="18"/>
      <c r="CH442" s="18"/>
      <c r="CI442" s="18"/>
      <c r="CJ442" s="18"/>
      <c r="CK442" s="8"/>
    </row>
    <row r="443" spans="1:89" ht="15.75" customHeight="1" x14ac:dyDescent="0.25">
      <c r="A443" s="18"/>
      <c r="B443" s="18"/>
      <c r="C443" s="18"/>
      <c r="D443" s="193"/>
      <c r="E443" s="18"/>
      <c r="F443" s="18"/>
      <c r="G443" s="18"/>
      <c r="H443" s="18"/>
      <c r="I443" s="18"/>
      <c r="J443" s="18"/>
      <c r="K443" s="18"/>
      <c r="BT443" s="18"/>
      <c r="BU443" s="18"/>
      <c r="BW443" s="18"/>
      <c r="BX443" s="18"/>
      <c r="BY443" s="18"/>
      <c r="BZ443" s="18"/>
      <c r="CA443" s="18"/>
      <c r="CB443" s="18"/>
      <c r="CC443" s="18"/>
      <c r="CD443" s="18"/>
      <c r="CE443" s="18"/>
      <c r="CF443" s="18"/>
      <c r="CG443" s="18"/>
      <c r="CH443" s="18"/>
      <c r="CI443" s="18"/>
      <c r="CJ443" s="18"/>
      <c r="CK443" s="8"/>
    </row>
    <row r="444" spans="1:89" ht="15.75" customHeight="1" x14ac:dyDescent="0.25">
      <c r="A444" s="18"/>
      <c r="B444" s="18"/>
      <c r="C444" s="18"/>
      <c r="D444" s="193"/>
      <c r="E444" s="18"/>
      <c r="F444" s="18"/>
      <c r="G444" s="18"/>
      <c r="H444" s="18"/>
      <c r="I444" s="18"/>
      <c r="J444" s="18"/>
      <c r="K444" s="18"/>
      <c r="BT444" s="18"/>
      <c r="BU444" s="18"/>
      <c r="BW444" s="18"/>
      <c r="BX444" s="18"/>
      <c r="BY444" s="18"/>
      <c r="BZ444" s="18"/>
      <c r="CA444" s="18"/>
      <c r="CB444" s="18"/>
      <c r="CC444" s="18"/>
      <c r="CD444" s="18"/>
      <c r="CE444" s="18"/>
      <c r="CF444" s="18"/>
      <c r="CG444" s="18"/>
      <c r="CH444" s="18"/>
      <c r="CI444" s="18"/>
      <c r="CJ444" s="18"/>
      <c r="CK444" s="8"/>
    </row>
    <row r="445" spans="1:89" ht="15.75" customHeight="1" x14ac:dyDescent="0.25">
      <c r="A445" s="18"/>
      <c r="B445" s="18"/>
      <c r="C445" s="18"/>
      <c r="D445" s="193"/>
      <c r="E445" s="18"/>
      <c r="F445" s="18"/>
      <c r="G445" s="18"/>
      <c r="H445" s="18"/>
      <c r="I445" s="18"/>
      <c r="J445" s="18"/>
      <c r="K445" s="18"/>
      <c r="BT445" s="18"/>
      <c r="BU445" s="18"/>
      <c r="BW445" s="18"/>
      <c r="BX445" s="18"/>
      <c r="BY445" s="18"/>
      <c r="BZ445" s="18"/>
      <c r="CA445" s="18"/>
      <c r="CB445" s="18"/>
      <c r="CC445" s="18"/>
      <c r="CD445" s="18"/>
      <c r="CE445" s="18"/>
      <c r="CF445" s="18"/>
      <c r="CG445" s="18"/>
      <c r="CH445" s="18"/>
      <c r="CI445" s="18"/>
      <c r="CJ445" s="18"/>
      <c r="CK445" s="8"/>
    </row>
    <row r="446" spans="1:89" ht="15.75" customHeight="1" x14ac:dyDescent="0.25">
      <c r="A446" s="18"/>
      <c r="B446" s="18"/>
      <c r="C446" s="18"/>
      <c r="D446" s="193"/>
      <c r="E446" s="18"/>
      <c r="F446" s="18"/>
      <c r="G446" s="18"/>
      <c r="H446" s="18"/>
      <c r="I446" s="18"/>
      <c r="J446" s="18"/>
      <c r="K446" s="18"/>
      <c r="BT446" s="18"/>
      <c r="BU446" s="18"/>
      <c r="BW446" s="18"/>
      <c r="BX446" s="18"/>
      <c r="BY446" s="18"/>
      <c r="BZ446" s="18"/>
      <c r="CA446" s="18"/>
      <c r="CB446" s="18"/>
      <c r="CC446" s="18"/>
      <c r="CD446" s="18"/>
      <c r="CE446" s="18"/>
      <c r="CF446" s="18"/>
      <c r="CG446" s="18"/>
      <c r="CH446" s="18"/>
      <c r="CI446" s="18"/>
      <c r="CJ446" s="18"/>
      <c r="CK446" s="8"/>
    </row>
    <row r="447" spans="1:89" ht="15.75" customHeight="1" x14ac:dyDescent="0.25">
      <c r="A447" s="18"/>
      <c r="B447" s="18"/>
      <c r="C447" s="18"/>
      <c r="D447" s="193"/>
      <c r="E447" s="18"/>
      <c r="F447" s="18"/>
      <c r="G447" s="18"/>
      <c r="H447" s="18"/>
      <c r="I447" s="18"/>
      <c r="J447" s="18"/>
      <c r="K447" s="18"/>
      <c r="BT447" s="18"/>
      <c r="BU447" s="18"/>
      <c r="BW447" s="18"/>
      <c r="BX447" s="18"/>
      <c r="BY447" s="18"/>
      <c r="BZ447" s="18"/>
      <c r="CA447" s="18"/>
      <c r="CB447" s="18"/>
      <c r="CC447" s="18"/>
      <c r="CD447" s="18"/>
      <c r="CE447" s="18"/>
      <c r="CF447" s="18"/>
      <c r="CG447" s="18"/>
      <c r="CH447" s="18"/>
      <c r="CI447" s="18"/>
      <c r="CJ447" s="18"/>
      <c r="CK447" s="8"/>
    </row>
    <row r="448" spans="1:89" ht="15.75" customHeight="1" x14ac:dyDescent="0.25">
      <c r="A448" s="18"/>
      <c r="B448" s="18"/>
      <c r="C448" s="18"/>
      <c r="D448" s="193"/>
      <c r="E448" s="18"/>
      <c r="F448" s="18"/>
      <c r="G448" s="18"/>
      <c r="H448" s="18"/>
      <c r="I448" s="18"/>
      <c r="J448" s="18"/>
      <c r="K448" s="18"/>
      <c r="BT448" s="18"/>
      <c r="BU448" s="18"/>
      <c r="BW448" s="18"/>
      <c r="BX448" s="18"/>
      <c r="BY448" s="18"/>
      <c r="BZ448" s="18"/>
      <c r="CA448" s="18"/>
      <c r="CB448" s="18"/>
      <c r="CC448" s="18"/>
      <c r="CD448" s="18"/>
      <c r="CE448" s="18"/>
      <c r="CF448" s="18"/>
      <c r="CG448" s="18"/>
      <c r="CH448" s="18"/>
      <c r="CI448" s="18"/>
      <c r="CJ448" s="18"/>
      <c r="CK448" s="8"/>
    </row>
    <row r="449" spans="1:89" ht="15.75" customHeight="1" x14ac:dyDescent="0.25">
      <c r="A449" s="18"/>
      <c r="B449" s="18"/>
      <c r="C449" s="18"/>
      <c r="D449" s="193"/>
      <c r="E449" s="18"/>
      <c r="F449" s="18"/>
      <c r="G449" s="18"/>
      <c r="H449" s="18"/>
      <c r="I449" s="18"/>
      <c r="J449" s="18"/>
      <c r="K449" s="18"/>
      <c r="BT449" s="18"/>
      <c r="BU449" s="18"/>
      <c r="BW449" s="18"/>
      <c r="BX449" s="18"/>
      <c r="BY449" s="18"/>
      <c r="BZ449" s="18"/>
      <c r="CA449" s="18"/>
      <c r="CB449" s="18"/>
      <c r="CC449" s="18"/>
      <c r="CD449" s="18"/>
      <c r="CE449" s="18"/>
      <c r="CF449" s="18"/>
      <c r="CG449" s="18"/>
      <c r="CH449" s="18"/>
      <c r="CI449" s="18"/>
      <c r="CJ449" s="18"/>
      <c r="CK449" s="8"/>
    </row>
    <row r="450" spans="1:89" ht="15.75" customHeight="1" x14ac:dyDescent="0.25">
      <c r="A450" s="18"/>
      <c r="B450" s="18"/>
      <c r="C450" s="18"/>
      <c r="D450" s="193"/>
      <c r="E450" s="18"/>
      <c r="F450" s="18"/>
      <c r="G450" s="18"/>
      <c r="H450" s="18"/>
      <c r="I450" s="18"/>
      <c r="J450" s="18"/>
      <c r="K450" s="18"/>
      <c r="BT450" s="18"/>
      <c r="BU450" s="18"/>
      <c r="BW450" s="18"/>
      <c r="BX450" s="18"/>
      <c r="BY450" s="18"/>
      <c r="BZ450" s="18"/>
      <c r="CA450" s="18"/>
      <c r="CB450" s="18"/>
      <c r="CC450" s="18"/>
      <c r="CD450" s="18"/>
      <c r="CE450" s="18"/>
      <c r="CF450" s="18"/>
      <c r="CG450" s="18"/>
      <c r="CH450" s="18"/>
      <c r="CI450" s="18"/>
      <c r="CJ450" s="18"/>
      <c r="CK450" s="8"/>
    </row>
    <row r="451" spans="1:89" ht="15.75" customHeight="1" x14ac:dyDescent="0.25">
      <c r="A451" s="18"/>
      <c r="B451" s="18"/>
      <c r="C451" s="18"/>
      <c r="D451" s="193"/>
      <c r="E451" s="18"/>
      <c r="F451" s="18"/>
      <c r="G451" s="18"/>
      <c r="H451" s="18"/>
      <c r="I451" s="18"/>
      <c r="J451" s="18"/>
      <c r="K451" s="18"/>
      <c r="BT451" s="18"/>
      <c r="BU451" s="18"/>
      <c r="BW451" s="18"/>
      <c r="BX451" s="18"/>
      <c r="BY451" s="18"/>
      <c r="BZ451" s="18"/>
      <c r="CA451" s="18"/>
      <c r="CB451" s="18"/>
      <c r="CC451" s="18"/>
      <c r="CD451" s="18"/>
      <c r="CE451" s="18"/>
      <c r="CF451" s="18"/>
      <c r="CG451" s="18"/>
      <c r="CH451" s="18"/>
      <c r="CI451" s="18"/>
      <c r="CJ451" s="18"/>
      <c r="CK451" s="8"/>
    </row>
    <row r="452" spans="1:89" ht="15.75" customHeight="1" x14ac:dyDescent="0.25">
      <c r="A452" s="18"/>
      <c r="B452" s="18"/>
      <c r="C452" s="18"/>
      <c r="D452" s="193"/>
      <c r="E452" s="18"/>
      <c r="F452" s="18"/>
      <c r="G452" s="18"/>
      <c r="H452" s="18"/>
      <c r="I452" s="18"/>
      <c r="J452" s="18"/>
      <c r="K452" s="18"/>
      <c r="BT452" s="18"/>
      <c r="BU452" s="18"/>
      <c r="BW452" s="18"/>
      <c r="BX452" s="18"/>
      <c r="BY452" s="18"/>
      <c r="BZ452" s="18"/>
      <c r="CA452" s="18"/>
      <c r="CB452" s="18"/>
      <c r="CC452" s="18"/>
      <c r="CD452" s="18"/>
      <c r="CE452" s="18"/>
      <c r="CF452" s="18"/>
      <c r="CG452" s="18"/>
      <c r="CH452" s="18"/>
      <c r="CI452" s="18"/>
      <c r="CJ452" s="18"/>
      <c r="CK452" s="8"/>
    </row>
    <row r="453" spans="1:89" ht="15.75" customHeight="1" x14ac:dyDescent="0.25">
      <c r="A453" s="18"/>
      <c r="B453" s="18"/>
      <c r="C453" s="18"/>
      <c r="D453" s="193"/>
      <c r="E453" s="18"/>
      <c r="F453" s="18"/>
      <c r="G453" s="18"/>
      <c r="H453" s="18"/>
      <c r="I453" s="18"/>
      <c r="J453" s="18"/>
      <c r="K453" s="18"/>
      <c r="BT453" s="18"/>
      <c r="BU453" s="18"/>
      <c r="BW453" s="18"/>
      <c r="BX453" s="18"/>
      <c r="BY453" s="18"/>
      <c r="BZ453" s="18"/>
      <c r="CA453" s="18"/>
      <c r="CB453" s="18"/>
      <c r="CC453" s="18"/>
      <c r="CD453" s="18"/>
      <c r="CE453" s="18"/>
      <c r="CF453" s="18"/>
      <c r="CG453" s="18"/>
      <c r="CH453" s="18"/>
      <c r="CI453" s="18"/>
      <c r="CJ453" s="18"/>
      <c r="CK453" s="8"/>
    </row>
    <row r="454" spans="1:89" ht="15.75" customHeight="1" x14ac:dyDescent="0.25">
      <c r="A454" s="18"/>
      <c r="B454" s="18"/>
      <c r="C454" s="18"/>
      <c r="D454" s="193"/>
      <c r="E454" s="18"/>
      <c r="F454" s="18"/>
      <c r="G454" s="18"/>
      <c r="H454" s="18"/>
      <c r="I454" s="18"/>
      <c r="J454" s="18"/>
      <c r="K454" s="18"/>
      <c r="BT454" s="18"/>
      <c r="BU454" s="18"/>
      <c r="BW454" s="18"/>
      <c r="BX454" s="18"/>
      <c r="BY454" s="18"/>
      <c r="BZ454" s="18"/>
      <c r="CA454" s="18"/>
      <c r="CB454" s="18"/>
      <c r="CC454" s="18"/>
      <c r="CD454" s="18"/>
      <c r="CE454" s="18"/>
      <c r="CF454" s="18"/>
      <c r="CG454" s="18"/>
      <c r="CH454" s="18"/>
      <c r="CI454" s="18"/>
      <c r="CJ454" s="18"/>
      <c r="CK454" s="8"/>
    </row>
    <row r="455" spans="1:89" ht="15.75" customHeight="1" x14ac:dyDescent="0.25">
      <c r="A455" s="18"/>
      <c r="B455" s="18"/>
      <c r="C455" s="18"/>
      <c r="D455" s="193"/>
      <c r="E455" s="18"/>
      <c r="F455" s="18"/>
      <c r="G455" s="18"/>
      <c r="H455" s="18"/>
      <c r="I455" s="18"/>
      <c r="J455" s="18"/>
      <c r="K455" s="18"/>
      <c r="BT455" s="18"/>
      <c r="BU455" s="18"/>
      <c r="BW455" s="18"/>
      <c r="BX455" s="18"/>
      <c r="BY455" s="18"/>
      <c r="BZ455" s="18"/>
      <c r="CA455" s="18"/>
      <c r="CB455" s="18"/>
      <c r="CC455" s="18"/>
      <c r="CD455" s="18"/>
      <c r="CE455" s="18"/>
      <c r="CF455" s="18"/>
      <c r="CG455" s="18"/>
      <c r="CH455" s="18"/>
      <c r="CI455" s="18"/>
      <c r="CJ455" s="18"/>
      <c r="CK455" s="8"/>
    </row>
    <row r="456" spans="1:89" ht="15.75" customHeight="1" x14ac:dyDescent="0.25">
      <c r="A456" s="18"/>
      <c r="B456" s="18"/>
      <c r="C456" s="18"/>
      <c r="D456" s="193"/>
      <c r="E456" s="18"/>
      <c r="F456" s="18"/>
      <c r="G456" s="18"/>
      <c r="H456" s="18"/>
      <c r="I456" s="18"/>
      <c r="J456" s="18"/>
      <c r="K456" s="18"/>
      <c r="BT456" s="18"/>
      <c r="BU456" s="18"/>
      <c r="BW456" s="18"/>
      <c r="BX456" s="18"/>
      <c r="BY456" s="18"/>
      <c r="BZ456" s="18"/>
      <c r="CA456" s="18"/>
      <c r="CB456" s="18"/>
      <c r="CC456" s="18"/>
      <c r="CD456" s="18"/>
      <c r="CE456" s="18"/>
      <c r="CF456" s="18"/>
      <c r="CG456" s="18"/>
      <c r="CH456" s="18"/>
      <c r="CI456" s="18"/>
      <c r="CJ456" s="18"/>
      <c r="CK456" s="8"/>
    </row>
    <row r="457" spans="1:89" ht="15.75" customHeight="1" x14ac:dyDescent="0.25">
      <c r="A457" s="18"/>
      <c r="B457" s="18"/>
      <c r="C457" s="18"/>
      <c r="D457" s="193"/>
      <c r="E457" s="18"/>
      <c r="F457" s="18"/>
      <c r="G457" s="18"/>
      <c r="H457" s="18"/>
      <c r="I457" s="18"/>
      <c r="J457" s="18"/>
      <c r="K457" s="18"/>
      <c r="BT457" s="18"/>
      <c r="BU457" s="18"/>
      <c r="BW457" s="18"/>
      <c r="BX457" s="18"/>
      <c r="BY457" s="18"/>
      <c r="BZ457" s="18"/>
      <c r="CA457" s="18"/>
      <c r="CB457" s="18"/>
      <c r="CC457" s="18"/>
      <c r="CD457" s="18"/>
      <c r="CE457" s="18"/>
      <c r="CF457" s="18"/>
      <c r="CG457" s="18"/>
      <c r="CH457" s="18"/>
      <c r="CI457" s="18"/>
      <c r="CJ457" s="18"/>
      <c r="CK457" s="8"/>
    </row>
    <row r="458" spans="1:89" ht="15.75" customHeight="1" x14ac:dyDescent="0.25">
      <c r="A458" s="18"/>
      <c r="B458" s="18"/>
      <c r="C458" s="18"/>
      <c r="D458" s="193"/>
      <c r="E458" s="18"/>
      <c r="F458" s="18"/>
      <c r="G458" s="18"/>
      <c r="H458" s="18"/>
      <c r="I458" s="18"/>
      <c r="J458" s="18"/>
      <c r="K458" s="18"/>
      <c r="BT458" s="18"/>
      <c r="BU458" s="18"/>
      <c r="BW458" s="18"/>
      <c r="BX458" s="18"/>
      <c r="BY458" s="18"/>
      <c r="BZ458" s="18"/>
      <c r="CA458" s="18"/>
      <c r="CB458" s="18"/>
      <c r="CC458" s="18"/>
      <c r="CD458" s="18"/>
      <c r="CE458" s="18"/>
      <c r="CF458" s="18"/>
      <c r="CG458" s="18"/>
      <c r="CH458" s="18"/>
      <c r="CI458" s="18"/>
      <c r="CJ458" s="18"/>
      <c r="CK458" s="8"/>
    </row>
    <row r="459" spans="1:89" ht="15.75" customHeight="1" x14ac:dyDescent="0.25">
      <c r="A459" s="18"/>
      <c r="B459" s="18"/>
      <c r="C459" s="18"/>
      <c r="D459" s="193"/>
      <c r="E459" s="18"/>
      <c r="F459" s="18"/>
      <c r="G459" s="18"/>
      <c r="H459" s="18"/>
      <c r="I459" s="18"/>
      <c r="J459" s="18"/>
      <c r="K459" s="18"/>
      <c r="BT459" s="18"/>
      <c r="BU459" s="18"/>
      <c r="BW459" s="18"/>
      <c r="BX459" s="18"/>
      <c r="BY459" s="18"/>
      <c r="BZ459" s="18"/>
      <c r="CA459" s="18"/>
      <c r="CB459" s="18"/>
      <c r="CC459" s="18"/>
      <c r="CD459" s="18"/>
      <c r="CE459" s="18"/>
      <c r="CF459" s="18"/>
      <c r="CG459" s="18"/>
      <c r="CH459" s="18"/>
      <c r="CI459" s="18"/>
      <c r="CJ459" s="18"/>
      <c r="CK459" s="8"/>
    </row>
    <row r="460" spans="1:89" ht="15.75" customHeight="1" x14ac:dyDescent="0.25">
      <c r="A460" s="18"/>
      <c r="B460" s="18"/>
      <c r="C460" s="18"/>
      <c r="D460" s="193"/>
      <c r="E460" s="18"/>
      <c r="F460" s="18"/>
      <c r="G460" s="18"/>
      <c r="H460" s="18"/>
      <c r="I460" s="18"/>
      <c r="J460" s="18"/>
      <c r="K460" s="18"/>
      <c r="BT460" s="18"/>
      <c r="BU460" s="18"/>
      <c r="BW460" s="18"/>
      <c r="BX460" s="18"/>
      <c r="BY460" s="18"/>
      <c r="BZ460" s="18"/>
      <c r="CA460" s="18"/>
      <c r="CB460" s="18"/>
      <c r="CC460" s="18"/>
      <c r="CD460" s="18"/>
      <c r="CE460" s="18"/>
      <c r="CF460" s="18"/>
      <c r="CG460" s="18"/>
      <c r="CH460" s="18"/>
      <c r="CI460" s="18"/>
      <c r="CJ460" s="18"/>
      <c r="CK460" s="8"/>
    </row>
    <row r="461" spans="1:89" ht="15.75" customHeight="1" x14ac:dyDescent="0.25">
      <c r="A461" s="18"/>
      <c r="B461" s="18"/>
      <c r="C461" s="18"/>
      <c r="D461" s="193"/>
      <c r="E461" s="18"/>
      <c r="F461" s="18"/>
      <c r="G461" s="18"/>
      <c r="H461" s="18"/>
      <c r="I461" s="18"/>
      <c r="J461" s="18"/>
      <c r="K461" s="18"/>
      <c r="BT461" s="18"/>
      <c r="BU461" s="18"/>
      <c r="BW461" s="18"/>
      <c r="BX461" s="18"/>
      <c r="BY461" s="18"/>
      <c r="BZ461" s="18"/>
      <c r="CA461" s="18"/>
      <c r="CB461" s="18"/>
      <c r="CC461" s="18"/>
      <c r="CD461" s="18"/>
      <c r="CE461" s="18"/>
      <c r="CF461" s="18"/>
      <c r="CG461" s="18"/>
      <c r="CH461" s="18"/>
      <c r="CI461" s="18"/>
      <c r="CJ461" s="18"/>
      <c r="CK461" s="8"/>
    </row>
    <row r="462" spans="1:89" ht="15.75" customHeight="1" x14ac:dyDescent="0.25">
      <c r="A462" s="18"/>
      <c r="B462" s="18"/>
      <c r="C462" s="18"/>
      <c r="D462" s="193"/>
      <c r="E462" s="18"/>
      <c r="F462" s="18"/>
      <c r="G462" s="18"/>
      <c r="H462" s="18"/>
      <c r="I462" s="18"/>
      <c r="J462" s="18"/>
      <c r="K462" s="18"/>
      <c r="BT462" s="18"/>
      <c r="BU462" s="18"/>
      <c r="BW462" s="18"/>
      <c r="BX462" s="18"/>
      <c r="BY462" s="18"/>
      <c r="BZ462" s="18"/>
      <c r="CA462" s="18"/>
      <c r="CB462" s="18"/>
      <c r="CC462" s="18"/>
      <c r="CD462" s="18"/>
      <c r="CE462" s="18"/>
      <c r="CF462" s="18"/>
      <c r="CG462" s="18"/>
      <c r="CH462" s="18"/>
      <c r="CI462" s="18"/>
      <c r="CJ462" s="18"/>
      <c r="CK462" s="8"/>
    </row>
    <row r="463" spans="1:89" ht="15.75" customHeight="1" x14ac:dyDescent="0.25">
      <c r="A463" s="18"/>
      <c r="B463" s="18"/>
      <c r="C463" s="18"/>
      <c r="D463" s="193"/>
      <c r="E463" s="18"/>
      <c r="F463" s="18"/>
      <c r="G463" s="18"/>
      <c r="H463" s="18"/>
      <c r="I463" s="18"/>
      <c r="J463" s="18"/>
      <c r="K463" s="18"/>
      <c r="BT463" s="18"/>
      <c r="BU463" s="18"/>
      <c r="BW463" s="18"/>
      <c r="BX463" s="18"/>
      <c r="BY463" s="18"/>
      <c r="BZ463" s="18"/>
      <c r="CA463" s="18"/>
      <c r="CB463" s="18"/>
      <c r="CC463" s="18"/>
      <c r="CD463" s="18"/>
      <c r="CE463" s="18"/>
      <c r="CF463" s="18"/>
      <c r="CG463" s="18"/>
      <c r="CH463" s="18"/>
      <c r="CI463" s="18"/>
      <c r="CJ463" s="18"/>
      <c r="CK463" s="8"/>
    </row>
    <row r="464" spans="1:89" ht="15.75" customHeight="1" x14ac:dyDescent="0.25">
      <c r="A464" s="18"/>
      <c r="B464" s="18"/>
      <c r="C464" s="18"/>
      <c r="D464" s="193"/>
      <c r="E464" s="18"/>
      <c r="F464" s="18"/>
      <c r="G464" s="18"/>
      <c r="H464" s="18"/>
      <c r="I464" s="18"/>
      <c r="J464" s="18"/>
      <c r="K464" s="18"/>
      <c r="BT464" s="18"/>
      <c r="BU464" s="18"/>
      <c r="BW464" s="18"/>
      <c r="BX464" s="18"/>
      <c r="BY464" s="18"/>
      <c r="BZ464" s="18"/>
      <c r="CA464" s="18"/>
      <c r="CB464" s="18"/>
      <c r="CC464" s="18"/>
      <c r="CD464" s="18"/>
      <c r="CE464" s="18"/>
      <c r="CF464" s="18"/>
      <c r="CG464" s="18"/>
      <c r="CH464" s="18"/>
      <c r="CI464" s="18"/>
      <c r="CJ464" s="18"/>
      <c r="CK464" s="8"/>
    </row>
    <row r="465" spans="1:89" ht="15.75" customHeight="1" x14ac:dyDescent="0.25">
      <c r="A465" s="18"/>
      <c r="B465" s="18"/>
      <c r="C465" s="18"/>
      <c r="D465" s="193"/>
      <c r="E465" s="18"/>
      <c r="F465" s="18"/>
      <c r="G465" s="18"/>
      <c r="H465" s="18"/>
      <c r="I465" s="18"/>
      <c r="J465" s="18"/>
      <c r="K465" s="18"/>
      <c r="BT465" s="18"/>
      <c r="BU465" s="18"/>
      <c r="BW465" s="18"/>
      <c r="BX465" s="18"/>
      <c r="BY465" s="18"/>
      <c r="BZ465" s="18"/>
      <c r="CA465" s="18"/>
      <c r="CB465" s="18"/>
      <c r="CC465" s="18"/>
      <c r="CD465" s="18"/>
      <c r="CE465" s="18"/>
      <c r="CF465" s="18"/>
      <c r="CG465" s="18"/>
      <c r="CH465" s="18"/>
      <c r="CI465" s="18"/>
      <c r="CJ465" s="18"/>
      <c r="CK465" s="8"/>
    </row>
    <row r="466" spans="1:89" ht="15.75" customHeight="1" x14ac:dyDescent="0.25">
      <c r="A466" s="18"/>
      <c r="B466" s="18"/>
      <c r="C466" s="18"/>
      <c r="D466" s="193"/>
      <c r="E466" s="18"/>
      <c r="F466" s="18"/>
      <c r="G466" s="18"/>
      <c r="H466" s="18"/>
      <c r="I466" s="18"/>
      <c r="J466" s="18"/>
      <c r="K466" s="18"/>
      <c r="BT466" s="18"/>
      <c r="BU466" s="18"/>
      <c r="BW466" s="18"/>
      <c r="BX466" s="18"/>
      <c r="BY466" s="18"/>
      <c r="BZ466" s="18"/>
      <c r="CA466" s="18"/>
      <c r="CB466" s="18"/>
      <c r="CC466" s="18"/>
      <c r="CD466" s="18"/>
      <c r="CE466" s="18"/>
      <c r="CF466" s="18"/>
      <c r="CG466" s="18"/>
      <c r="CH466" s="18"/>
      <c r="CI466" s="18"/>
      <c r="CJ466" s="18"/>
      <c r="CK466" s="8"/>
    </row>
    <row r="467" spans="1:89" ht="15.75" customHeight="1" x14ac:dyDescent="0.25">
      <c r="A467" s="18"/>
      <c r="B467" s="18"/>
      <c r="C467" s="18"/>
      <c r="D467" s="193"/>
      <c r="E467" s="18"/>
      <c r="F467" s="18"/>
      <c r="G467" s="18"/>
      <c r="H467" s="18"/>
      <c r="I467" s="18"/>
      <c r="J467" s="18"/>
      <c r="K467" s="18"/>
      <c r="BT467" s="18"/>
      <c r="BU467" s="18"/>
      <c r="BW467" s="18"/>
      <c r="BX467" s="18"/>
      <c r="BY467" s="18"/>
      <c r="BZ467" s="18"/>
      <c r="CA467" s="18"/>
      <c r="CB467" s="18"/>
      <c r="CC467" s="18"/>
      <c r="CD467" s="18"/>
      <c r="CE467" s="18"/>
      <c r="CF467" s="18"/>
      <c r="CG467" s="18"/>
      <c r="CH467" s="18"/>
      <c r="CI467" s="18"/>
      <c r="CJ467" s="18"/>
      <c r="CK467" s="8"/>
    </row>
    <row r="468" spans="1:89" ht="15.75" customHeight="1" x14ac:dyDescent="0.25">
      <c r="A468" s="18"/>
      <c r="B468" s="18"/>
      <c r="C468" s="18"/>
      <c r="D468" s="193"/>
      <c r="E468" s="18"/>
      <c r="F468" s="18"/>
      <c r="G468" s="18"/>
      <c r="H468" s="18"/>
      <c r="I468" s="18"/>
      <c r="J468" s="18"/>
      <c r="K468" s="18"/>
      <c r="BT468" s="18"/>
      <c r="BU468" s="18"/>
      <c r="BW468" s="18"/>
      <c r="BX468" s="18"/>
      <c r="BY468" s="18"/>
      <c r="BZ468" s="18"/>
      <c r="CA468" s="18"/>
      <c r="CB468" s="18"/>
      <c r="CC468" s="18"/>
      <c r="CD468" s="18"/>
      <c r="CE468" s="18"/>
      <c r="CF468" s="18"/>
      <c r="CG468" s="18"/>
      <c r="CH468" s="18"/>
      <c r="CI468" s="18"/>
      <c r="CJ468" s="18"/>
      <c r="CK468" s="8"/>
    </row>
    <row r="469" spans="1:89" ht="15.75" customHeight="1" x14ac:dyDescent="0.25">
      <c r="A469" s="18"/>
      <c r="B469" s="18"/>
      <c r="C469" s="18"/>
      <c r="D469" s="193"/>
      <c r="E469" s="18"/>
      <c r="F469" s="18"/>
      <c r="G469" s="18"/>
      <c r="H469" s="18"/>
      <c r="I469" s="18"/>
      <c r="J469" s="18"/>
      <c r="K469" s="18"/>
      <c r="BT469" s="18"/>
      <c r="BU469" s="18"/>
      <c r="BW469" s="18"/>
      <c r="BX469" s="18"/>
      <c r="BY469" s="18"/>
      <c r="BZ469" s="18"/>
      <c r="CA469" s="18"/>
      <c r="CB469" s="18"/>
      <c r="CC469" s="18"/>
      <c r="CD469" s="18"/>
      <c r="CE469" s="18"/>
      <c r="CF469" s="18"/>
      <c r="CG469" s="18"/>
      <c r="CH469" s="18"/>
      <c r="CI469" s="18"/>
      <c r="CJ469" s="18"/>
      <c r="CK469" s="8"/>
    </row>
    <row r="470" spans="1:89" ht="15.75" customHeight="1" x14ac:dyDescent="0.25">
      <c r="A470" s="18"/>
      <c r="B470" s="18"/>
      <c r="C470" s="18"/>
      <c r="D470" s="193"/>
      <c r="E470" s="18"/>
      <c r="F470" s="18"/>
      <c r="G470" s="18"/>
      <c r="H470" s="18"/>
      <c r="I470" s="18"/>
      <c r="J470" s="18"/>
      <c r="K470" s="18"/>
      <c r="BT470" s="18"/>
      <c r="BU470" s="18"/>
      <c r="BW470" s="18"/>
      <c r="BX470" s="18"/>
      <c r="BY470" s="18"/>
      <c r="BZ470" s="18"/>
      <c r="CA470" s="18"/>
      <c r="CB470" s="18"/>
      <c r="CC470" s="18"/>
      <c r="CD470" s="18"/>
      <c r="CE470" s="18"/>
      <c r="CF470" s="18"/>
      <c r="CG470" s="18"/>
      <c r="CH470" s="18"/>
      <c r="CI470" s="18"/>
      <c r="CJ470" s="18"/>
      <c r="CK470" s="8"/>
    </row>
    <row r="471" spans="1:89" ht="15.75" customHeight="1" x14ac:dyDescent="0.25">
      <c r="A471" s="18"/>
      <c r="B471" s="18"/>
      <c r="C471" s="18"/>
      <c r="D471" s="193"/>
      <c r="E471" s="18"/>
      <c r="F471" s="18"/>
      <c r="G471" s="18"/>
      <c r="H471" s="18"/>
      <c r="I471" s="18"/>
      <c r="J471" s="18"/>
      <c r="K471" s="18"/>
      <c r="BT471" s="18"/>
      <c r="BU471" s="18"/>
      <c r="BW471" s="18"/>
      <c r="BX471" s="18"/>
      <c r="BY471" s="18"/>
      <c r="BZ471" s="18"/>
      <c r="CA471" s="18"/>
      <c r="CB471" s="18"/>
      <c r="CC471" s="18"/>
      <c r="CD471" s="18"/>
      <c r="CE471" s="18"/>
      <c r="CF471" s="18"/>
      <c r="CG471" s="18"/>
      <c r="CH471" s="18"/>
      <c r="CI471" s="18"/>
      <c r="CJ471" s="18"/>
      <c r="CK471" s="8"/>
    </row>
    <row r="472" spans="1:89" ht="15.75" customHeight="1" x14ac:dyDescent="0.25">
      <c r="A472" s="18"/>
      <c r="B472" s="18"/>
      <c r="C472" s="18"/>
      <c r="D472" s="193"/>
      <c r="E472" s="18"/>
      <c r="F472" s="18"/>
      <c r="G472" s="18"/>
      <c r="H472" s="18"/>
      <c r="I472" s="18"/>
      <c r="J472" s="18"/>
      <c r="K472" s="18"/>
      <c r="BT472" s="18"/>
      <c r="BU472" s="18"/>
      <c r="BW472" s="18"/>
      <c r="BX472" s="18"/>
      <c r="BY472" s="18"/>
      <c r="BZ472" s="18"/>
      <c r="CA472" s="18"/>
      <c r="CB472" s="18"/>
      <c r="CC472" s="18"/>
      <c r="CD472" s="18"/>
      <c r="CE472" s="18"/>
      <c r="CF472" s="18"/>
      <c r="CG472" s="18"/>
      <c r="CH472" s="18"/>
      <c r="CI472" s="18"/>
      <c r="CJ472" s="18"/>
      <c r="CK472" s="8"/>
    </row>
    <row r="473" spans="1:89" ht="15.75" customHeight="1" x14ac:dyDescent="0.25">
      <c r="A473" s="18"/>
      <c r="B473" s="18"/>
      <c r="C473" s="18"/>
      <c r="D473" s="193"/>
      <c r="E473" s="18"/>
      <c r="F473" s="18"/>
      <c r="G473" s="18"/>
      <c r="H473" s="18"/>
      <c r="I473" s="18"/>
      <c r="J473" s="18"/>
      <c r="K473" s="18"/>
      <c r="BT473" s="18"/>
      <c r="BU473" s="18"/>
      <c r="BW473" s="18"/>
      <c r="BX473" s="18"/>
      <c r="BY473" s="18"/>
      <c r="BZ473" s="18"/>
      <c r="CA473" s="18"/>
      <c r="CB473" s="18"/>
      <c r="CC473" s="18"/>
      <c r="CD473" s="18"/>
      <c r="CE473" s="18"/>
      <c r="CF473" s="18"/>
      <c r="CG473" s="18"/>
      <c r="CH473" s="18"/>
      <c r="CI473" s="18"/>
      <c r="CJ473" s="18"/>
      <c r="CK473" s="8"/>
    </row>
    <row r="474" spans="1:89" ht="15.75" customHeight="1" x14ac:dyDescent="0.25">
      <c r="A474" s="18"/>
      <c r="B474" s="18"/>
      <c r="C474" s="18"/>
      <c r="D474" s="193"/>
      <c r="E474" s="18"/>
      <c r="F474" s="18"/>
      <c r="G474" s="18"/>
      <c r="H474" s="18"/>
      <c r="I474" s="18"/>
      <c r="J474" s="18"/>
      <c r="K474" s="18"/>
      <c r="BT474" s="18"/>
      <c r="BU474" s="18"/>
      <c r="BW474" s="18"/>
      <c r="BX474" s="18"/>
      <c r="BY474" s="18"/>
      <c r="BZ474" s="18"/>
      <c r="CA474" s="18"/>
      <c r="CB474" s="18"/>
      <c r="CC474" s="18"/>
      <c r="CD474" s="18"/>
      <c r="CE474" s="18"/>
      <c r="CF474" s="18"/>
      <c r="CG474" s="18"/>
      <c r="CH474" s="18"/>
      <c r="CI474" s="18"/>
      <c r="CJ474" s="18"/>
      <c r="CK474" s="8"/>
    </row>
    <row r="475" spans="1:89" ht="15.75" customHeight="1" x14ac:dyDescent="0.25">
      <c r="A475" s="18"/>
      <c r="B475" s="18"/>
      <c r="C475" s="18"/>
      <c r="D475" s="193"/>
      <c r="E475" s="18"/>
      <c r="F475" s="18"/>
      <c r="G475" s="18"/>
      <c r="H475" s="18"/>
      <c r="I475" s="18"/>
      <c r="J475" s="18"/>
      <c r="K475" s="18"/>
      <c r="BT475" s="18"/>
      <c r="BU475" s="18"/>
      <c r="BW475" s="18"/>
      <c r="BX475" s="18"/>
      <c r="BY475" s="18"/>
      <c r="BZ475" s="18"/>
      <c r="CA475" s="18"/>
      <c r="CB475" s="18"/>
      <c r="CC475" s="18"/>
      <c r="CD475" s="18"/>
      <c r="CE475" s="18"/>
      <c r="CF475" s="18"/>
      <c r="CG475" s="18"/>
      <c r="CH475" s="18"/>
      <c r="CI475" s="18"/>
      <c r="CJ475" s="18"/>
      <c r="CK475" s="8"/>
    </row>
    <row r="476" spans="1:89" ht="15.75" customHeight="1" x14ac:dyDescent="0.25">
      <c r="A476" s="18"/>
      <c r="B476" s="18"/>
      <c r="C476" s="18"/>
      <c r="D476" s="193"/>
      <c r="E476" s="18"/>
      <c r="F476" s="18"/>
      <c r="G476" s="18"/>
      <c r="H476" s="18"/>
      <c r="I476" s="18"/>
      <c r="J476" s="18"/>
      <c r="K476" s="18"/>
      <c r="BT476" s="18"/>
      <c r="BU476" s="18"/>
      <c r="BW476" s="18"/>
      <c r="BX476" s="18"/>
      <c r="BY476" s="18"/>
      <c r="BZ476" s="18"/>
      <c r="CA476" s="18"/>
      <c r="CB476" s="18"/>
      <c r="CC476" s="18"/>
      <c r="CD476" s="18"/>
      <c r="CE476" s="18"/>
      <c r="CF476" s="18"/>
      <c r="CG476" s="18"/>
      <c r="CH476" s="18"/>
      <c r="CI476" s="18"/>
      <c r="CJ476" s="18"/>
      <c r="CK476" s="8"/>
    </row>
    <row r="477" spans="1:89" ht="15.75" customHeight="1" x14ac:dyDescent="0.25">
      <c r="A477" s="18"/>
      <c r="B477" s="18"/>
      <c r="C477" s="18"/>
      <c r="D477" s="193"/>
      <c r="E477" s="18"/>
      <c r="F477" s="18"/>
      <c r="G477" s="18"/>
      <c r="H477" s="18"/>
      <c r="I477" s="18"/>
      <c r="J477" s="18"/>
      <c r="K477" s="18"/>
      <c r="BT477" s="18"/>
      <c r="BU477" s="18"/>
      <c r="BW477" s="18"/>
      <c r="BX477" s="18"/>
      <c r="BY477" s="18"/>
      <c r="BZ477" s="18"/>
      <c r="CA477" s="18"/>
      <c r="CB477" s="18"/>
      <c r="CC477" s="18"/>
      <c r="CD477" s="18"/>
      <c r="CE477" s="18"/>
      <c r="CF477" s="18"/>
      <c r="CG477" s="18"/>
      <c r="CH477" s="18"/>
      <c r="CI477" s="18"/>
      <c r="CJ477" s="18"/>
      <c r="CK477" s="8"/>
    </row>
    <row r="478" spans="1:89" ht="15.75" customHeight="1" x14ac:dyDescent="0.25">
      <c r="A478" s="18"/>
      <c r="B478" s="18"/>
      <c r="C478" s="18"/>
      <c r="D478" s="193"/>
      <c r="E478" s="18"/>
      <c r="F478" s="18"/>
      <c r="G478" s="18"/>
      <c r="H478" s="18"/>
      <c r="I478" s="18"/>
      <c r="J478" s="18"/>
      <c r="K478" s="18"/>
      <c r="BT478" s="18"/>
      <c r="BU478" s="18"/>
      <c r="BW478" s="18"/>
      <c r="BX478" s="18"/>
      <c r="BY478" s="18"/>
      <c r="BZ478" s="18"/>
      <c r="CA478" s="18"/>
      <c r="CB478" s="18"/>
      <c r="CC478" s="18"/>
      <c r="CD478" s="18"/>
      <c r="CE478" s="18"/>
      <c r="CF478" s="18"/>
      <c r="CG478" s="18"/>
      <c r="CH478" s="18"/>
      <c r="CI478" s="18"/>
      <c r="CJ478" s="18"/>
      <c r="CK478" s="8"/>
    </row>
    <row r="479" spans="1:89" ht="15.75" customHeight="1" x14ac:dyDescent="0.25">
      <c r="A479" s="18"/>
      <c r="B479" s="18"/>
      <c r="C479" s="18"/>
      <c r="D479" s="193"/>
      <c r="E479" s="18"/>
      <c r="F479" s="18"/>
      <c r="G479" s="18"/>
      <c r="H479" s="18"/>
      <c r="I479" s="18"/>
      <c r="J479" s="18"/>
      <c r="K479" s="18"/>
      <c r="BT479" s="18"/>
      <c r="BU479" s="18"/>
      <c r="BW479" s="18"/>
      <c r="BX479" s="18"/>
      <c r="BY479" s="18"/>
      <c r="BZ479" s="18"/>
      <c r="CA479" s="18"/>
      <c r="CB479" s="18"/>
      <c r="CC479" s="18"/>
      <c r="CD479" s="18"/>
      <c r="CE479" s="18"/>
      <c r="CF479" s="18"/>
      <c r="CG479" s="18"/>
      <c r="CH479" s="18"/>
      <c r="CI479" s="18"/>
      <c r="CJ479" s="18"/>
      <c r="CK479" s="8"/>
    </row>
    <row r="480" spans="1:89" ht="15.75" customHeight="1" x14ac:dyDescent="0.25">
      <c r="A480" s="18"/>
      <c r="B480" s="18"/>
      <c r="C480" s="18"/>
      <c r="D480" s="193"/>
      <c r="E480" s="18"/>
      <c r="F480" s="18"/>
      <c r="G480" s="18"/>
      <c r="H480" s="18"/>
      <c r="I480" s="18"/>
      <c r="J480" s="18"/>
      <c r="K480" s="18"/>
      <c r="BT480" s="18"/>
      <c r="BU480" s="18"/>
      <c r="BW480" s="18"/>
      <c r="BX480" s="18"/>
      <c r="BY480" s="18"/>
      <c r="BZ480" s="18"/>
      <c r="CA480" s="18"/>
      <c r="CB480" s="18"/>
      <c r="CC480" s="18"/>
      <c r="CD480" s="18"/>
      <c r="CE480" s="18"/>
      <c r="CF480" s="18"/>
      <c r="CG480" s="18"/>
      <c r="CH480" s="18"/>
      <c r="CI480" s="18"/>
      <c r="CJ480" s="18"/>
      <c r="CK480" s="8"/>
    </row>
    <row r="481" spans="1:89" ht="15.75" customHeight="1" x14ac:dyDescent="0.25">
      <c r="A481" s="18"/>
      <c r="B481" s="18"/>
      <c r="C481" s="18"/>
      <c r="D481" s="193"/>
      <c r="E481" s="18"/>
      <c r="F481" s="18"/>
      <c r="G481" s="18"/>
      <c r="H481" s="18"/>
      <c r="I481" s="18"/>
      <c r="J481" s="18"/>
      <c r="K481" s="18"/>
      <c r="BT481" s="18"/>
      <c r="BU481" s="18"/>
      <c r="BW481" s="18"/>
      <c r="BX481" s="18"/>
      <c r="BY481" s="18"/>
      <c r="BZ481" s="18"/>
      <c r="CA481" s="18"/>
      <c r="CB481" s="18"/>
      <c r="CC481" s="18"/>
      <c r="CD481" s="18"/>
      <c r="CE481" s="18"/>
      <c r="CF481" s="18"/>
      <c r="CG481" s="18"/>
      <c r="CH481" s="18"/>
      <c r="CI481" s="18"/>
      <c r="CJ481" s="18"/>
      <c r="CK481" s="8"/>
    </row>
    <row r="482" spans="1:89" ht="15.75" customHeight="1" x14ac:dyDescent="0.25">
      <c r="A482" s="18"/>
      <c r="B482" s="18"/>
      <c r="C482" s="18"/>
      <c r="D482" s="193"/>
      <c r="E482" s="18"/>
      <c r="F482" s="18"/>
      <c r="G482" s="18"/>
      <c r="H482" s="18"/>
      <c r="I482" s="18"/>
      <c r="J482" s="18"/>
      <c r="K482" s="18"/>
      <c r="BT482" s="18"/>
      <c r="BU482" s="18"/>
      <c r="BW482" s="18"/>
      <c r="BX482" s="18"/>
      <c r="BY482" s="18"/>
      <c r="BZ482" s="18"/>
      <c r="CA482" s="18"/>
      <c r="CB482" s="18"/>
      <c r="CC482" s="18"/>
      <c r="CD482" s="18"/>
      <c r="CE482" s="18"/>
      <c r="CF482" s="18"/>
      <c r="CG482" s="18"/>
      <c r="CH482" s="18"/>
      <c r="CI482" s="18"/>
      <c r="CJ482" s="18"/>
      <c r="CK482" s="8"/>
    </row>
    <row r="483" spans="1:89" ht="15.75" customHeight="1" x14ac:dyDescent="0.25">
      <c r="A483" s="18"/>
      <c r="B483" s="18"/>
      <c r="C483" s="18"/>
      <c r="D483" s="193"/>
      <c r="E483" s="18"/>
      <c r="F483" s="18"/>
      <c r="G483" s="18"/>
      <c r="H483" s="18"/>
      <c r="I483" s="18"/>
      <c r="J483" s="18"/>
      <c r="K483" s="18"/>
      <c r="BT483" s="18"/>
      <c r="BU483" s="18"/>
      <c r="BW483" s="18"/>
      <c r="BX483" s="18"/>
      <c r="BY483" s="18"/>
      <c r="BZ483" s="18"/>
      <c r="CA483" s="18"/>
      <c r="CB483" s="18"/>
      <c r="CC483" s="18"/>
      <c r="CD483" s="18"/>
      <c r="CE483" s="18"/>
      <c r="CF483" s="18"/>
      <c r="CG483" s="18"/>
      <c r="CH483" s="18"/>
      <c r="CI483" s="18"/>
      <c r="CJ483" s="18"/>
      <c r="CK483" s="8"/>
    </row>
    <row r="484" spans="1:89" ht="15.75" customHeight="1" x14ac:dyDescent="0.25">
      <c r="A484" s="18"/>
      <c r="B484" s="18"/>
      <c r="C484" s="18"/>
      <c r="D484" s="193"/>
      <c r="E484" s="18"/>
      <c r="F484" s="18"/>
      <c r="G484" s="18"/>
      <c r="H484" s="18"/>
      <c r="I484" s="18"/>
      <c r="J484" s="18"/>
      <c r="K484" s="18"/>
      <c r="BT484" s="18"/>
      <c r="BU484" s="18"/>
      <c r="BW484" s="18"/>
      <c r="BX484" s="18"/>
      <c r="BY484" s="18"/>
      <c r="BZ484" s="18"/>
      <c r="CA484" s="18"/>
      <c r="CB484" s="18"/>
      <c r="CC484" s="18"/>
      <c r="CD484" s="18"/>
      <c r="CE484" s="18"/>
      <c r="CF484" s="18"/>
      <c r="CG484" s="18"/>
      <c r="CH484" s="18"/>
      <c r="CI484" s="18"/>
      <c r="CJ484" s="18"/>
      <c r="CK484" s="8"/>
    </row>
    <row r="485" spans="1:89" ht="15.75" customHeight="1" x14ac:dyDescent="0.25">
      <c r="A485" s="18"/>
      <c r="B485" s="18"/>
      <c r="C485" s="18"/>
      <c r="D485" s="193"/>
      <c r="E485" s="18"/>
      <c r="F485" s="18"/>
      <c r="G485" s="18"/>
      <c r="H485" s="18"/>
      <c r="I485" s="18"/>
      <c r="J485" s="18"/>
      <c r="K485" s="18"/>
      <c r="BT485" s="18"/>
      <c r="BU485" s="18"/>
      <c r="BW485" s="18"/>
      <c r="BX485" s="18"/>
      <c r="BY485" s="18"/>
      <c r="BZ485" s="18"/>
      <c r="CA485" s="18"/>
      <c r="CB485" s="18"/>
      <c r="CC485" s="18"/>
      <c r="CD485" s="18"/>
      <c r="CE485" s="18"/>
      <c r="CF485" s="18"/>
      <c r="CG485" s="18"/>
      <c r="CH485" s="18"/>
      <c r="CI485" s="18"/>
      <c r="CJ485" s="18"/>
      <c r="CK485" s="8"/>
    </row>
    <row r="486" spans="1:89" ht="15.75" customHeight="1" x14ac:dyDescent="0.25">
      <c r="A486" s="18"/>
      <c r="B486" s="18"/>
      <c r="C486" s="18"/>
      <c r="D486" s="193"/>
      <c r="E486" s="18"/>
      <c r="F486" s="18"/>
      <c r="G486" s="18"/>
      <c r="H486" s="18"/>
      <c r="I486" s="18"/>
      <c r="J486" s="18"/>
      <c r="K486" s="18"/>
      <c r="BT486" s="18"/>
      <c r="BU486" s="18"/>
      <c r="BW486" s="18"/>
      <c r="BX486" s="18"/>
      <c r="BY486" s="18"/>
      <c r="BZ486" s="18"/>
      <c r="CA486" s="18"/>
      <c r="CB486" s="18"/>
      <c r="CC486" s="18"/>
      <c r="CD486" s="18"/>
      <c r="CE486" s="18"/>
      <c r="CF486" s="18"/>
      <c r="CG486" s="18"/>
      <c r="CH486" s="18"/>
      <c r="CI486" s="18"/>
      <c r="CJ486" s="18"/>
      <c r="CK486" s="8"/>
    </row>
    <row r="487" spans="1:89" ht="15.75" customHeight="1" x14ac:dyDescent="0.25">
      <c r="A487" s="18"/>
      <c r="B487" s="18"/>
      <c r="C487" s="18"/>
      <c r="D487" s="193"/>
      <c r="E487" s="18"/>
      <c r="F487" s="18"/>
      <c r="G487" s="18"/>
      <c r="H487" s="18"/>
      <c r="I487" s="18"/>
      <c r="J487" s="18"/>
      <c r="K487" s="18"/>
      <c r="BT487" s="18"/>
      <c r="BU487" s="18"/>
      <c r="BW487" s="18"/>
      <c r="BX487" s="18"/>
      <c r="BY487" s="18"/>
      <c r="BZ487" s="18"/>
      <c r="CA487" s="18"/>
      <c r="CB487" s="18"/>
      <c r="CC487" s="18"/>
      <c r="CD487" s="18"/>
      <c r="CE487" s="18"/>
      <c r="CF487" s="18"/>
      <c r="CG487" s="18"/>
      <c r="CH487" s="18"/>
      <c r="CI487" s="18"/>
      <c r="CJ487" s="18"/>
      <c r="CK487" s="8"/>
    </row>
    <row r="488" spans="1:89" ht="15.75" customHeight="1" x14ac:dyDescent="0.25">
      <c r="A488" s="18"/>
      <c r="B488" s="18"/>
      <c r="C488" s="18"/>
      <c r="D488" s="193"/>
      <c r="E488" s="18"/>
      <c r="F488" s="18"/>
      <c r="G488" s="18"/>
      <c r="H488" s="18"/>
      <c r="I488" s="18"/>
      <c r="J488" s="18"/>
      <c r="K488" s="18"/>
      <c r="BT488" s="18"/>
      <c r="BU488" s="18"/>
      <c r="BW488" s="18"/>
      <c r="BX488" s="18"/>
      <c r="BY488" s="18"/>
      <c r="BZ488" s="18"/>
      <c r="CA488" s="18"/>
      <c r="CB488" s="18"/>
      <c r="CC488" s="18"/>
      <c r="CD488" s="18"/>
      <c r="CE488" s="18"/>
      <c r="CF488" s="18"/>
      <c r="CG488" s="18"/>
      <c r="CH488" s="18"/>
      <c r="CI488" s="18"/>
      <c r="CJ488" s="18"/>
      <c r="CK488" s="8"/>
    </row>
    <row r="489" spans="1:89" ht="15.75" customHeight="1" x14ac:dyDescent="0.25">
      <c r="A489" s="18"/>
      <c r="B489" s="18"/>
      <c r="C489" s="18"/>
      <c r="D489" s="193"/>
      <c r="E489" s="18"/>
      <c r="F489" s="18"/>
      <c r="G489" s="18"/>
      <c r="H489" s="18"/>
      <c r="I489" s="18"/>
      <c r="J489" s="18"/>
      <c r="K489" s="18"/>
      <c r="BT489" s="18"/>
      <c r="BU489" s="18"/>
      <c r="BW489" s="18"/>
      <c r="BX489" s="18"/>
      <c r="BY489" s="18"/>
      <c r="BZ489" s="18"/>
      <c r="CA489" s="18"/>
      <c r="CB489" s="18"/>
      <c r="CC489" s="18"/>
      <c r="CD489" s="18"/>
      <c r="CE489" s="18"/>
      <c r="CF489" s="18"/>
      <c r="CG489" s="18"/>
      <c r="CH489" s="18"/>
      <c r="CI489" s="18"/>
      <c r="CJ489" s="18"/>
      <c r="CK489" s="8"/>
    </row>
    <row r="490" spans="1:89" ht="15.75" customHeight="1" x14ac:dyDescent="0.25">
      <c r="A490" s="18"/>
      <c r="B490" s="18"/>
      <c r="C490" s="18"/>
      <c r="D490" s="193"/>
      <c r="E490" s="18"/>
      <c r="F490" s="18"/>
      <c r="G490" s="18"/>
      <c r="H490" s="18"/>
      <c r="I490" s="18"/>
      <c r="J490" s="18"/>
      <c r="K490" s="18"/>
      <c r="BT490" s="18"/>
      <c r="BU490" s="18"/>
      <c r="BW490" s="18"/>
      <c r="BX490" s="18"/>
      <c r="BY490" s="18"/>
      <c r="BZ490" s="18"/>
      <c r="CA490" s="18"/>
      <c r="CB490" s="18"/>
      <c r="CC490" s="18"/>
      <c r="CD490" s="18"/>
      <c r="CE490" s="18"/>
      <c r="CF490" s="18"/>
      <c r="CG490" s="18"/>
      <c r="CH490" s="18"/>
      <c r="CI490" s="18"/>
      <c r="CJ490" s="18"/>
      <c r="CK490" s="8"/>
    </row>
    <row r="491" spans="1:89" ht="15.75" customHeight="1" x14ac:dyDescent="0.25">
      <c r="A491" s="18"/>
      <c r="B491" s="18"/>
      <c r="C491" s="18"/>
      <c r="D491" s="193"/>
      <c r="E491" s="18"/>
      <c r="F491" s="18"/>
      <c r="G491" s="18"/>
      <c r="H491" s="18"/>
      <c r="I491" s="18"/>
      <c r="J491" s="18"/>
      <c r="K491" s="18"/>
      <c r="BT491" s="18"/>
      <c r="BU491" s="18"/>
      <c r="BW491" s="18"/>
      <c r="BX491" s="18"/>
      <c r="BY491" s="18"/>
      <c r="BZ491" s="18"/>
      <c r="CA491" s="18"/>
      <c r="CB491" s="18"/>
      <c r="CC491" s="18"/>
      <c r="CD491" s="18"/>
      <c r="CE491" s="18"/>
      <c r="CF491" s="18"/>
      <c r="CG491" s="18"/>
      <c r="CH491" s="18"/>
      <c r="CI491" s="18"/>
      <c r="CJ491" s="18"/>
      <c r="CK491" s="8"/>
    </row>
    <row r="492" spans="1:89" ht="15.75" customHeight="1" x14ac:dyDescent="0.25">
      <c r="A492" s="18"/>
      <c r="B492" s="18"/>
      <c r="C492" s="18"/>
      <c r="D492" s="193"/>
      <c r="E492" s="18"/>
      <c r="F492" s="18"/>
      <c r="G492" s="18"/>
      <c r="H492" s="18"/>
      <c r="I492" s="18"/>
      <c r="J492" s="18"/>
      <c r="K492" s="18"/>
      <c r="BT492" s="18"/>
      <c r="BU492" s="18"/>
      <c r="BW492" s="18"/>
      <c r="BX492" s="18"/>
      <c r="BY492" s="18"/>
      <c r="BZ492" s="18"/>
      <c r="CA492" s="18"/>
      <c r="CB492" s="18"/>
      <c r="CC492" s="18"/>
      <c r="CD492" s="18"/>
      <c r="CE492" s="18"/>
      <c r="CF492" s="18"/>
      <c r="CG492" s="18"/>
      <c r="CH492" s="18"/>
      <c r="CI492" s="18"/>
      <c r="CJ492" s="18"/>
      <c r="CK492" s="8"/>
    </row>
    <row r="493" spans="1:89" ht="15.75" customHeight="1" x14ac:dyDescent="0.25">
      <c r="A493" s="18"/>
      <c r="B493" s="18"/>
      <c r="C493" s="18"/>
      <c r="D493" s="193"/>
      <c r="E493" s="18"/>
      <c r="F493" s="18"/>
      <c r="G493" s="18"/>
      <c r="H493" s="18"/>
      <c r="I493" s="18"/>
      <c r="J493" s="18"/>
      <c r="K493" s="18"/>
      <c r="BT493" s="18"/>
      <c r="BU493" s="18"/>
      <c r="BW493" s="18"/>
      <c r="BX493" s="18"/>
      <c r="BY493" s="18"/>
      <c r="BZ493" s="18"/>
      <c r="CA493" s="18"/>
      <c r="CB493" s="18"/>
      <c r="CC493" s="18"/>
      <c r="CD493" s="18"/>
      <c r="CE493" s="18"/>
      <c r="CF493" s="18"/>
      <c r="CG493" s="18"/>
      <c r="CH493" s="18"/>
      <c r="CI493" s="18"/>
      <c r="CJ493" s="18"/>
      <c r="CK493" s="8"/>
    </row>
    <row r="494" spans="1:89" ht="15.75" customHeight="1" x14ac:dyDescent="0.25">
      <c r="A494" s="18"/>
      <c r="B494" s="18"/>
      <c r="C494" s="18"/>
      <c r="D494" s="193"/>
      <c r="E494" s="18"/>
      <c r="F494" s="18"/>
      <c r="G494" s="18"/>
      <c r="H494" s="18"/>
      <c r="I494" s="18"/>
      <c r="J494" s="18"/>
      <c r="K494" s="18"/>
      <c r="BT494" s="18"/>
      <c r="BU494" s="18"/>
      <c r="BW494" s="18"/>
      <c r="BX494" s="18"/>
      <c r="BY494" s="18"/>
      <c r="BZ494" s="18"/>
      <c r="CA494" s="18"/>
      <c r="CB494" s="18"/>
      <c r="CC494" s="18"/>
      <c r="CD494" s="18"/>
      <c r="CE494" s="18"/>
      <c r="CF494" s="18"/>
      <c r="CG494" s="18"/>
      <c r="CH494" s="18"/>
      <c r="CI494" s="18"/>
      <c r="CJ494" s="18"/>
      <c r="CK494" s="8"/>
    </row>
    <row r="495" spans="1:89" ht="15.75" customHeight="1" x14ac:dyDescent="0.25">
      <c r="A495" s="18"/>
      <c r="B495" s="18"/>
      <c r="C495" s="18"/>
      <c r="D495" s="193"/>
      <c r="E495" s="18"/>
      <c r="F495" s="18"/>
      <c r="G495" s="18"/>
      <c r="H495" s="18"/>
      <c r="I495" s="18"/>
      <c r="J495" s="18"/>
      <c r="K495" s="18"/>
      <c r="BT495" s="18"/>
      <c r="BU495" s="18"/>
      <c r="BW495" s="18"/>
      <c r="BX495" s="18"/>
      <c r="BY495" s="18"/>
      <c r="BZ495" s="18"/>
      <c r="CA495" s="18"/>
      <c r="CB495" s="18"/>
      <c r="CC495" s="18"/>
      <c r="CD495" s="18"/>
      <c r="CE495" s="18"/>
      <c r="CF495" s="18"/>
      <c r="CG495" s="18"/>
      <c r="CH495" s="18"/>
      <c r="CI495" s="18"/>
      <c r="CJ495" s="18"/>
      <c r="CK495" s="8"/>
    </row>
    <row r="496" spans="1:89" ht="15.75" customHeight="1" x14ac:dyDescent="0.25">
      <c r="A496" s="18"/>
      <c r="B496" s="18"/>
      <c r="C496" s="18"/>
      <c r="D496" s="193"/>
      <c r="E496" s="18"/>
      <c r="F496" s="18"/>
      <c r="G496" s="18"/>
      <c r="H496" s="18"/>
      <c r="I496" s="18"/>
      <c r="J496" s="18"/>
      <c r="K496" s="18"/>
      <c r="BT496" s="18"/>
      <c r="BU496" s="18"/>
      <c r="BW496" s="18"/>
      <c r="BX496" s="18"/>
      <c r="BY496" s="18"/>
      <c r="BZ496" s="18"/>
      <c r="CA496" s="18"/>
      <c r="CB496" s="18"/>
      <c r="CC496" s="18"/>
      <c r="CD496" s="18"/>
      <c r="CE496" s="18"/>
      <c r="CF496" s="18"/>
      <c r="CG496" s="18"/>
      <c r="CH496" s="18"/>
      <c r="CI496" s="18"/>
      <c r="CJ496" s="18"/>
      <c r="CK496" s="8"/>
    </row>
    <row r="497" spans="1:89" ht="15.75" customHeight="1" x14ac:dyDescent="0.25">
      <c r="A497" s="18"/>
      <c r="B497" s="18"/>
      <c r="C497" s="18"/>
      <c r="D497" s="193"/>
      <c r="E497" s="18"/>
      <c r="F497" s="18"/>
      <c r="G497" s="18"/>
      <c r="H497" s="18"/>
      <c r="I497" s="18"/>
      <c r="J497" s="18"/>
      <c r="K497" s="18"/>
      <c r="BT497" s="18"/>
      <c r="BU497" s="18"/>
      <c r="BW497" s="18"/>
      <c r="BX497" s="18"/>
      <c r="BY497" s="18"/>
      <c r="BZ497" s="18"/>
      <c r="CA497" s="18"/>
      <c r="CB497" s="18"/>
      <c r="CC497" s="18"/>
      <c r="CD497" s="18"/>
      <c r="CE497" s="18"/>
      <c r="CF497" s="18"/>
      <c r="CG497" s="18"/>
      <c r="CH497" s="18"/>
      <c r="CI497" s="18"/>
      <c r="CJ497" s="18"/>
      <c r="CK497" s="8"/>
    </row>
    <row r="498" spans="1:89" ht="15.75" customHeight="1" x14ac:dyDescent="0.25">
      <c r="A498" s="18"/>
      <c r="B498" s="18"/>
      <c r="C498" s="18"/>
      <c r="D498" s="193"/>
      <c r="E498" s="18"/>
      <c r="F498" s="18"/>
      <c r="G498" s="18"/>
      <c r="H498" s="18"/>
      <c r="I498" s="18"/>
      <c r="J498" s="18"/>
      <c r="K498" s="18"/>
      <c r="BT498" s="18"/>
      <c r="BU498" s="18"/>
      <c r="BW498" s="18"/>
      <c r="BX498" s="18"/>
      <c r="BY498" s="18"/>
      <c r="BZ498" s="18"/>
      <c r="CA498" s="18"/>
      <c r="CB498" s="18"/>
      <c r="CC498" s="18"/>
      <c r="CD498" s="18"/>
      <c r="CE498" s="18"/>
      <c r="CF498" s="18"/>
      <c r="CG498" s="18"/>
      <c r="CH498" s="18"/>
      <c r="CI498" s="18"/>
      <c r="CJ498" s="18"/>
      <c r="CK498" s="8"/>
    </row>
    <row r="499" spans="1:89" ht="15.75" customHeight="1" x14ac:dyDescent="0.25">
      <c r="A499" s="18"/>
      <c r="B499" s="18"/>
      <c r="C499" s="18"/>
      <c r="D499" s="193"/>
      <c r="E499" s="18"/>
      <c r="F499" s="18"/>
      <c r="G499" s="18"/>
      <c r="H499" s="18"/>
      <c r="I499" s="18"/>
      <c r="J499" s="18"/>
      <c r="K499" s="18"/>
      <c r="BT499" s="18"/>
      <c r="BU499" s="18"/>
      <c r="BW499" s="18"/>
      <c r="BX499" s="18"/>
      <c r="BY499" s="18"/>
      <c r="BZ499" s="18"/>
      <c r="CA499" s="18"/>
      <c r="CB499" s="18"/>
      <c r="CC499" s="18"/>
      <c r="CD499" s="18"/>
      <c r="CE499" s="18"/>
      <c r="CF499" s="18"/>
      <c r="CG499" s="18"/>
      <c r="CH499" s="18"/>
      <c r="CI499" s="18"/>
      <c r="CJ499" s="18"/>
      <c r="CK499" s="8"/>
    </row>
    <row r="500" spans="1:89" ht="15.75" customHeight="1" x14ac:dyDescent="0.25">
      <c r="A500" s="18"/>
      <c r="B500" s="18"/>
      <c r="C500" s="18"/>
      <c r="D500" s="193"/>
      <c r="E500" s="18"/>
      <c r="F500" s="18"/>
      <c r="G500" s="18"/>
      <c r="H500" s="18"/>
      <c r="I500" s="18"/>
      <c r="J500" s="18"/>
      <c r="K500" s="18"/>
      <c r="BT500" s="18"/>
      <c r="BU500" s="18"/>
      <c r="BW500" s="18"/>
      <c r="BX500" s="18"/>
      <c r="BY500" s="18"/>
      <c r="BZ500" s="18"/>
      <c r="CA500" s="18"/>
      <c r="CB500" s="18"/>
      <c r="CC500" s="18"/>
      <c r="CD500" s="18"/>
      <c r="CE500" s="18"/>
      <c r="CF500" s="18"/>
      <c r="CG500" s="18"/>
      <c r="CH500" s="18"/>
      <c r="CI500" s="18"/>
      <c r="CJ500" s="18"/>
      <c r="CK500" s="8"/>
    </row>
    <row r="501" spans="1:89" ht="15.75" customHeight="1" x14ac:dyDescent="0.25">
      <c r="A501" s="18"/>
      <c r="B501" s="18"/>
      <c r="C501" s="18"/>
      <c r="D501" s="193"/>
      <c r="E501" s="18"/>
      <c r="F501" s="18"/>
      <c r="G501" s="18"/>
      <c r="H501" s="18"/>
      <c r="I501" s="18"/>
      <c r="J501" s="18"/>
      <c r="K501" s="18"/>
      <c r="BT501" s="18"/>
      <c r="BU501" s="18"/>
      <c r="BW501" s="18"/>
      <c r="BX501" s="18"/>
      <c r="BY501" s="18"/>
      <c r="BZ501" s="18"/>
      <c r="CA501" s="18"/>
      <c r="CB501" s="18"/>
      <c r="CC501" s="18"/>
      <c r="CD501" s="18"/>
      <c r="CE501" s="18"/>
      <c r="CF501" s="18"/>
      <c r="CG501" s="18"/>
      <c r="CH501" s="18"/>
      <c r="CI501" s="18"/>
      <c r="CJ501" s="18"/>
      <c r="CK501" s="8"/>
    </row>
    <row r="502" spans="1:89" ht="15.75" customHeight="1" x14ac:dyDescent="0.25">
      <c r="A502" s="18"/>
      <c r="B502" s="18"/>
      <c r="C502" s="18"/>
      <c r="D502" s="193"/>
      <c r="E502" s="18"/>
      <c r="F502" s="18"/>
      <c r="G502" s="18"/>
      <c r="H502" s="18"/>
      <c r="I502" s="18"/>
      <c r="J502" s="18"/>
      <c r="K502" s="18"/>
      <c r="BT502" s="18"/>
      <c r="BU502" s="18"/>
      <c r="BW502" s="18"/>
      <c r="BX502" s="18"/>
      <c r="BY502" s="18"/>
      <c r="BZ502" s="18"/>
      <c r="CA502" s="18"/>
      <c r="CB502" s="18"/>
      <c r="CC502" s="18"/>
      <c r="CD502" s="18"/>
      <c r="CE502" s="18"/>
      <c r="CF502" s="18"/>
      <c r="CG502" s="18"/>
      <c r="CH502" s="18"/>
      <c r="CI502" s="18"/>
      <c r="CJ502" s="18"/>
      <c r="CK502" s="8"/>
    </row>
    <row r="503" spans="1:89" ht="15.75" customHeight="1" x14ac:dyDescent="0.25">
      <c r="A503" s="18"/>
      <c r="B503" s="18"/>
      <c r="C503" s="18"/>
      <c r="D503" s="193"/>
      <c r="E503" s="18"/>
      <c r="F503" s="18"/>
      <c r="G503" s="18"/>
      <c r="H503" s="18"/>
      <c r="I503" s="18"/>
      <c r="J503" s="18"/>
      <c r="K503" s="18"/>
      <c r="BT503" s="18"/>
      <c r="BU503" s="18"/>
      <c r="BW503" s="18"/>
      <c r="BX503" s="18"/>
      <c r="BY503" s="18"/>
      <c r="BZ503" s="18"/>
      <c r="CA503" s="18"/>
      <c r="CB503" s="18"/>
      <c r="CC503" s="18"/>
      <c r="CD503" s="18"/>
      <c r="CE503" s="18"/>
      <c r="CF503" s="18"/>
      <c r="CG503" s="18"/>
      <c r="CH503" s="18"/>
      <c r="CI503" s="18"/>
      <c r="CJ503" s="18"/>
      <c r="CK503" s="8"/>
    </row>
    <row r="504" spans="1:89" ht="15.75" customHeight="1" x14ac:dyDescent="0.25">
      <c r="A504" s="18"/>
      <c r="B504" s="18"/>
      <c r="C504" s="18"/>
      <c r="D504" s="193"/>
      <c r="E504" s="18"/>
      <c r="F504" s="18"/>
      <c r="G504" s="18"/>
      <c r="H504" s="18"/>
      <c r="I504" s="18"/>
      <c r="J504" s="18"/>
      <c r="K504" s="18"/>
      <c r="BT504" s="18"/>
      <c r="BU504" s="18"/>
      <c r="BW504" s="18"/>
      <c r="BX504" s="18"/>
      <c r="BY504" s="18"/>
      <c r="BZ504" s="18"/>
      <c r="CA504" s="18"/>
      <c r="CB504" s="18"/>
      <c r="CC504" s="18"/>
      <c r="CD504" s="18"/>
      <c r="CE504" s="18"/>
      <c r="CF504" s="18"/>
      <c r="CG504" s="18"/>
      <c r="CH504" s="18"/>
      <c r="CI504" s="18"/>
      <c r="CJ504" s="18"/>
      <c r="CK504" s="8"/>
    </row>
    <row r="505" spans="1:89" ht="15.75" customHeight="1" x14ac:dyDescent="0.25">
      <c r="A505" s="18"/>
      <c r="B505" s="18"/>
      <c r="C505" s="18"/>
      <c r="D505" s="193"/>
      <c r="E505" s="18"/>
      <c r="F505" s="18"/>
      <c r="G505" s="18"/>
      <c r="H505" s="18"/>
      <c r="I505" s="18"/>
      <c r="J505" s="18"/>
      <c r="K505" s="18"/>
      <c r="BT505" s="18"/>
      <c r="BU505" s="18"/>
      <c r="BW505" s="18"/>
      <c r="BX505" s="18"/>
      <c r="BY505" s="18"/>
      <c r="BZ505" s="18"/>
      <c r="CA505" s="18"/>
      <c r="CB505" s="18"/>
      <c r="CC505" s="18"/>
      <c r="CD505" s="18"/>
      <c r="CE505" s="18"/>
      <c r="CF505" s="18"/>
      <c r="CG505" s="18"/>
      <c r="CH505" s="18"/>
      <c r="CI505" s="18"/>
      <c r="CJ505" s="18"/>
      <c r="CK505" s="8"/>
    </row>
    <row r="506" spans="1:89" ht="15.75" customHeight="1" x14ac:dyDescent="0.25">
      <c r="A506" s="18"/>
      <c r="B506" s="18"/>
      <c r="C506" s="18"/>
      <c r="D506" s="193"/>
      <c r="E506" s="18"/>
      <c r="F506" s="18"/>
      <c r="G506" s="18"/>
      <c r="H506" s="18"/>
      <c r="I506" s="18"/>
      <c r="J506" s="18"/>
      <c r="K506" s="18"/>
      <c r="BT506" s="18"/>
      <c r="BU506" s="18"/>
      <c r="BW506" s="18"/>
      <c r="BX506" s="18"/>
      <c r="BY506" s="18"/>
      <c r="BZ506" s="18"/>
      <c r="CA506" s="18"/>
      <c r="CB506" s="18"/>
      <c r="CC506" s="18"/>
      <c r="CD506" s="18"/>
      <c r="CE506" s="18"/>
      <c r="CF506" s="18"/>
      <c r="CG506" s="18"/>
      <c r="CH506" s="18"/>
      <c r="CI506" s="18"/>
      <c r="CJ506" s="18"/>
      <c r="CK506" s="8"/>
    </row>
    <row r="507" spans="1:89" ht="15.75" customHeight="1" x14ac:dyDescent="0.25">
      <c r="A507" s="18"/>
      <c r="B507" s="18"/>
      <c r="C507" s="18"/>
      <c r="D507" s="193"/>
      <c r="E507" s="18"/>
      <c r="F507" s="18"/>
      <c r="G507" s="18"/>
      <c r="H507" s="18"/>
      <c r="I507" s="18"/>
      <c r="J507" s="18"/>
      <c r="K507" s="18"/>
      <c r="BT507" s="18"/>
      <c r="BU507" s="18"/>
      <c r="BW507" s="18"/>
      <c r="BX507" s="18"/>
      <c r="BY507" s="18"/>
      <c r="BZ507" s="18"/>
      <c r="CA507" s="18"/>
      <c r="CB507" s="18"/>
      <c r="CC507" s="18"/>
      <c r="CD507" s="18"/>
      <c r="CE507" s="18"/>
      <c r="CF507" s="18"/>
      <c r="CG507" s="18"/>
      <c r="CH507" s="18"/>
      <c r="CI507" s="18"/>
      <c r="CJ507" s="18"/>
      <c r="CK507" s="8"/>
    </row>
    <row r="508" spans="1:89" ht="15.75" customHeight="1" x14ac:dyDescent="0.25">
      <c r="A508" s="18"/>
      <c r="B508" s="18"/>
      <c r="C508" s="18"/>
      <c r="D508" s="193"/>
      <c r="E508" s="18"/>
      <c r="F508" s="18"/>
      <c r="G508" s="18"/>
      <c r="H508" s="18"/>
      <c r="I508" s="18"/>
      <c r="J508" s="18"/>
      <c r="K508" s="18"/>
      <c r="BT508" s="18"/>
      <c r="BU508" s="18"/>
      <c r="BW508" s="18"/>
      <c r="BX508" s="18"/>
      <c r="BY508" s="18"/>
      <c r="BZ508" s="18"/>
      <c r="CA508" s="18"/>
      <c r="CB508" s="18"/>
      <c r="CC508" s="18"/>
      <c r="CD508" s="18"/>
      <c r="CE508" s="18"/>
      <c r="CF508" s="18"/>
      <c r="CG508" s="18"/>
      <c r="CH508" s="18"/>
      <c r="CI508" s="18"/>
      <c r="CJ508" s="18"/>
      <c r="CK508" s="8"/>
    </row>
    <row r="509" spans="1:89" ht="15.75" customHeight="1" x14ac:dyDescent="0.25">
      <c r="A509" s="18"/>
      <c r="B509" s="18"/>
      <c r="C509" s="18"/>
      <c r="D509" s="193"/>
      <c r="E509" s="18"/>
      <c r="F509" s="18"/>
      <c r="G509" s="18"/>
      <c r="H509" s="18"/>
      <c r="I509" s="18"/>
      <c r="J509" s="18"/>
      <c r="K509" s="18"/>
      <c r="BT509" s="18"/>
      <c r="BU509" s="18"/>
      <c r="BW509" s="18"/>
      <c r="BX509" s="18"/>
      <c r="BY509" s="18"/>
      <c r="BZ509" s="18"/>
      <c r="CA509" s="18"/>
      <c r="CB509" s="18"/>
      <c r="CC509" s="18"/>
      <c r="CD509" s="18"/>
      <c r="CE509" s="18"/>
      <c r="CF509" s="18"/>
      <c r="CG509" s="18"/>
      <c r="CH509" s="18"/>
      <c r="CI509" s="18"/>
      <c r="CJ509" s="18"/>
      <c r="CK509" s="8"/>
    </row>
    <row r="510" spans="1:89" ht="15.75" customHeight="1" x14ac:dyDescent="0.25">
      <c r="A510" s="18"/>
      <c r="B510" s="18"/>
      <c r="C510" s="18"/>
      <c r="D510" s="193"/>
      <c r="E510" s="18"/>
      <c r="F510" s="18"/>
      <c r="G510" s="18"/>
      <c r="H510" s="18"/>
      <c r="I510" s="18"/>
      <c r="J510" s="18"/>
      <c r="K510" s="18"/>
      <c r="BT510" s="18"/>
      <c r="BU510" s="18"/>
      <c r="BW510" s="18"/>
      <c r="BX510" s="18"/>
      <c r="BY510" s="18"/>
      <c r="BZ510" s="18"/>
      <c r="CA510" s="18"/>
      <c r="CB510" s="18"/>
      <c r="CC510" s="18"/>
      <c r="CD510" s="18"/>
      <c r="CE510" s="18"/>
      <c r="CF510" s="18"/>
      <c r="CG510" s="18"/>
      <c r="CH510" s="18"/>
      <c r="CI510" s="18"/>
      <c r="CJ510" s="18"/>
      <c r="CK510" s="8"/>
    </row>
    <row r="511" spans="1:89" ht="15.75" customHeight="1" x14ac:dyDescent="0.25">
      <c r="A511" s="18"/>
      <c r="B511" s="18"/>
      <c r="C511" s="18"/>
      <c r="D511" s="193"/>
      <c r="E511" s="18"/>
      <c r="F511" s="18"/>
      <c r="G511" s="18"/>
      <c r="H511" s="18"/>
      <c r="I511" s="18"/>
      <c r="J511" s="18"/>
      <c r="K511" s="18"/>
      <c r="BT511" s="18"/>
      <c r="BU511" s="18"/>
      <c r="BW511" s="18"/>
      <c r="BX511" s="18"/>
      <c r="BY511" s="18"/>
      <c r="BZ511" s="18"/>
      <c r="CA511" s="18"/>
      <c r="CB511" s="18"/>
      <c r="CC511" s="18"/>
      <c r="CD511" s="18"/>
      <c r="CE511" s="18"/>
      <c r="CF511" s="18"/>
      <c r="CG511" s="18"/>
      <c r="CH511" s="18"/>
      <c r="CI511" s="18"/>
      <c r="CJ511" s="18"/>
      <c r="CK511" s="8"/>
    </row>
    <row r="512" spans="1:89" ht="15.75" customHeight="1" x14ac:dyDescent="0.25">
      <c r="A512" s="18"/>
      <c r="B512" s="18"/>
      <c r="C512" s="18"/>
      <c r="D512" s="193"/>
      <c r="E512" s="18"/>
      <c r="F512" s="18"/>
      <c r="G512" s="18"/>
      <c r="H512" s="18"/>
      <c r="I512" s="18"/>
      <c r="J512" s="18"/>
      <c r="K512" s="18"/>
      <c r="BT512" s="18"/>
      <c r="BU512" s="18"/>
      <c r="BW512" s="18"/>
      <c r="BX512" s="18"/>
      <c r="BY512" s="18"/>
      <c r="BZ512" s="18"/>
      <c r="CA512" s="18"/>
      <c r="CB512" s="18"/>
      <c r="CC512" s="18"/>
      <c r="CD512" s="18"/>
      <c r="CE512" s="18"/>
      <c r="CF512" s="18"/>
      <c r="CG512" s="18"/>
      <c r="CH512" s="18"/>
      <c r="CI512" s="18"/>
      <c r="CJ512" s="18"/>
      <c r="CK512" s="8"/>
    </row>
    <row r="513" spans="1:89" ht="15.75" customHeight="1" x14ac:dyDescent="0.25">
      <c r="A513" s="18"/>
      <c r="B513" s="18"/>
      <c r="C513" s="18"/>
      <c r="D513" s="193"/>
      <c r="E513" s="18"/>
      <c r="F513" s="18"/>
      <c r="G513" s="18"/>
      <c r="H513" s="18"/>
      <c r="I513" s="18"/>
      <c r="J513" s="18"/>
      <c r="K513" s="18"/>
      <c r="BT513" s="18"/>
      <c r="BU513" s="18"/>
      <c r="BW513" s="18"/>
      <c r="BX513" s="18"/>
      <c r="BY513" s="18"/>
      <c r="BZ513" s="18"/>
      <c r="CA513" s="18"/>
      <c r="CB513" s="18"/>
      <c r="CC513" s="18"/>
      <c r="CD513" s="18"/>
      <c r="CE513" s="18"/>
      <c r="CF513" s="18"/>
      <c r="CG513" s="18"/>
      <c r="CH513" s="18"/>
      <c r="CI513" s="18"/>
      <c r="CJ513" s="18"/>
      <c r="CK513" s="8"/>
    </row>
    <row r="514" spans="1:89" ht="15.75" customHeight="1" x14ac:dyDescent="0.25">
      <c r="A514" s="18"/>
      <c r="B514" s="18"/>
      <c r="C514" s="18"/>
      <c r="D514" s="193"/>
      <c r="E514" s="18"/>
      <c r="F514" s="18"/>
      <c r="G514" s="18"/>
      <c r="H514" s="18"/>
      <c r="I514" s="18"/>
      <c r="J514" s="18"/>
      <c r="K514" s="18"/>
      <c r="BT514" s="18"/>
      <c r="BU514" s="18"/>
      <c r="BW514" s="18"/>
      <c r="BX514" s="18"/>
      <c r="BY514" s="18"/>
      <c r="BZ514" s="18"/>
      <c r="CA514" s="18"/>
      <c r="CB514" s="18"/>
      <c r="CC514" s="18"/>
      <c r="CD514" s="18"/>
      <c r="CE514" s="18"/>
      <c r="CF514" s="18"/>
      <c r="CG514" s="18"/>
      <c r="CH514" s="18"/>
      <c r="CI514" s="18"/>
      <c r="CJ514" s="18"/>
      <c r="CK514" s="8"/>
    </row>
    <row r="515" spans="1:89" ht="15.75" customHeight="1" x14ac:dyDescent="0.25">
      <c r="A515" s="18"/>
      <c r="B515" s="18"/>
      <c r="C515" s="18"/>
      <c r="D515" s="193"/>
      <c r="E515" s="18"/>
      <c r="F515" s="18"/>
      <c r="G515" s="18"/>
      <c r="H515" s="18"/>
      <c r="I515" s="18"/>
      <c r="J515" s="18"/>
      <c r="K515" s="18"/>
      <c r="BT515" s="18"/>
      <c r="BU515" s="18"/>
      <c r="BW515" s="18"/>
      <c r="BX515" s="18"/>
      <c r="BY515" s="18"/>
      <c r="BZ515" s="18"/>
      <c r="CA515" s="18"/>
      <c r="CB515" s="18"/>
      <c r="CC515" s="18"/>
      <c r="CD515" s="18"/>
      <c r="CE515" s="18"/>
      <c r="CF515" s="18"/>
      <c r="CG515" s="18"/>
      <c r="CH515" s="18"/>
      <c r="CI515" s="18"/>
      <c r="CJ515" s="18"/>
      <c r="CK515" s="8"/>
    </row>
    <row r="516" spans="1:89" ht="15.75" customHeight="1" x14ac:dyDescent="0.25">
      <c r="A516" s="18"/>
      <c r="B516" s="18"/>
      <c r="C516" s="18"/>
      <c r="D516" s="193"/>
      <c r="E516" s="18"/>
      <c r="F516" s="18"/>
      <c r="G516" s="18"/>
      <c r="H516" s="18"/>
      <c r="I516" s="18"/>
      <c r="J516" s="18"/>
      <c r="K516" s="18"/>
      <c r="BT516" s="18"/>
      <c r="BU516" s="18"/>
      <c r="BW516" s="18"/>
      <c r="BX516" s="18"/>
      <c r="BY516" s="18"/>
      <c r="BZ516" s="18"/>
      <c r="CA516" s="18"/>
      <c r="CB516" s="18"/>
      <c r="CC516" s="18"/>
      <c r="CD516" s="18"/>
      <c r="CE516" s="18"/>
      <c r="CF516" s="18"/>
      <c r="CG516" s="18"/>
      <c r="CH516" s="18"/>
      <c r="CI516" s="18"/>
      <c r="CJ516" s="18"/>
      <c r="CK516" s="8"/>
    </row>
    <row r="517" spans="1:89" ht="15.75" customHeight="1" x14ac:dyDescent="0.25">
      <c r="A517" s="18"/>
      <c r="B517" s="18"/>
      <c r="C517" s="18"/>
      <c r="D517" s="193"/>
      <c r="E517" s="18"/>
      <c r="F517" s="18"/>
      <c r="G517" s="18"/>
      <c r="H517" s="18"/>
      <c r="I517" s="18"/>
      <c r="J517" s="18"/>
      <c r="K517" s="18"/>
      <c r="BT517" s="18"/>
      <c r="BU517" s="18"/>
      <c r="BW517" s="18"/>
      <c r="BX517" s="18"/>
      <c r="BY517" s="18"/>
      <c r="BZ517" s="18"/>
      <c r="CA517" s="18"/>
      <c r="CB517" s="18"/>
      <c r="CC517" s="18"/>
      <c r="CD517" s="18"/>
      <c r="CE517" s="18"/>
      <c r="CF517" s="18"/>
      <c r="CG517" s="18"/>
      <c r="CH517" s="18"/>
      <c r="CI517" s="18"/>
      <c r="CJ517" s="18"/>
      <c r="CK517" s="8"/>
    </row>
    <row r="518" spans="1:89" ht="15.75" customHeight="1" x14ac:dyDescent="0.25">
      <c r="A518" s="18"/>
      <c r="B518" s="18"/>
      <c r="C518" s="18"/>
      <c r="D518" s="193"/>
      <c r="E518" s="18"/>
      <c r="F518" s="18"/>
      <c r="G518" s="18"/>
      <c r="H518" s="18"/>
      <c r="I518" s="18"/>
      <c r="J518" s="18"/>
      <c r="K518" s="18"/>
      <c r="BT518" s="18"/>
      <c r="BU518" s="18"/>
      <c r="BW518" s="18"/>
      <c r="BX518" s="18"/>
      <c r="BY518" s="18"/>
      <c r="BZ518" s="18"/>
      <c r="CA518" s="18"/>
      <c r="CB518" s="18"/>
      <c r="CC518" s="18"/>
      <c r="CD518" s="18"/>
      <c r="CE518" s="18"/>
      <c r="CF518" s="18"/>
      <c r="CG518" s="18"/>
      <c r="CH518" s="18"/>
      <c r="CI518" s="18"/>
      <c r="CJ518" s="18"/>
      <c r="CK518" s="8"/>
    </row>
    <row r="519" spans="1:89" ht="15.75" customHeight="1" x14ac:dyDescent="0.25">
      <c r="A519" s="18"/>
      <c r="B519" s="18"/>
      <c r="C519" s="18"/>
      <c r="D519" s="193"/>
      <c r="E519" s="18"/>
      <c r="F519" s="18"/>
      <c r="G519" s="18"/>
      <c r="H519" s="18"/>
      <c r="I519" s="18"/>
      <c r="J519" s="18"/>
      <c r="K519" s="18"/>
      <c r="BT519" s="18"/>
      <c r="BU519" s="18"/>
      <c r="BW519" s="18"/>
      <c r="BX519" s="18"/>
      <c r="BY519" s="18"/>
      <c r="BZ519" s="18"/>
      <c r="CA519" s="18"/>
      <c r="CB519" s="18"/>
      <c r="CC519" s="18"/>
      <c r="CD519" s="18"/>
      <c r="CE519" s="18"/>
      <c r="CF519" s="18"/>
      <c r="CG519" s="18"/>
      <c r="CH519" s="18"/>
      <c r="CI519" s="18"/>
      <c r="CJ519" s="18"/>
      <c r="CK519" s="8"/>
    </row>
    <row r="520" spans="1:89" ht="15.75" customHeight="1" x14ac:dyDescent="0.25">
      <c r="A520" s="18"/>
      <c r="B520" s="18"/>
      <c r="C520" s="18"/>
      <c r="D520" s="193"/>
      <c r="E520" s="18"/>
      <c r="F520" s="18"/>
      <c r="G520" s="18"/>
      <c r="H520" s="18"/>
      <c r="I520" s="18"/>
      <c r="J520" s="18"/>
      <c r="K520" s="18"/>
      <c r="BT520" s="18"/>
      <c r="BU520" s="18"/>
      <c r="BW520" s="18"/>
      <c r="BX520" s="18"/>
      <c r="BY520" s="18"/>
      <c r="BZ520" s="18"/>
      <c r="CA520" s="18"/>
      <c r="CB520" s="18"/>
      <c r="CC520" s="18"/>
      <c r="CD520" s="18"/>
      <c r="CE520" s="18"/>
      <c r="CF520" s="18"/>
      <c r="CG520" s="18"/>
      <c r="CH520" s="18"/>
      <c r="CI520" s="18"/>
      <c r="CJ520" s="18"/>
      <c r="CK520" s="8"/>
    </row>
    <row r="521" spans="1:89" ht="15.75" customHeight="1" x14ac:dyDescent="0.25">
      <c r="A521" s="18"/>
      <c r="B521" s="18"/>
      <c r="C521" s="18"/>
      <c r="D521" s="193"/>
      <c r="E521" s="18"/>
      <c r="F521" s="18"/>
      <c r="G521" s="18"/>
      <c r="H521" s="18"/>
      <c r="I521" s="18"/>
      <c r="J521" s="18"/>
      <c r="K521" s="18"/>
      <c r="BT521" s="18"/>
      <c r="BU521" s="18"/>
      <c r="BW521" s="18"/>
      <c r="BX521" s="18"/>
      <c r="BY521" s="18"/>
      <c r="BZ521" s="18"/>
      <c r="CA521" s="18"/>
      <c r="CB521" s="18"/>
      <c r="CC521" s="18"/>
      <c r="CD521" s="18"/>
      <c r="CE521" s="18"/>
      <c r="CF521" s="18"/>
      <c r="CG521" s="18"/>
      <c r="CH521" s="18"/>
      <c r="CI521" s="18"/>
      <c r="CJ521" s="18"/>
      <c r="CK521" s="8"/>
    </row>
    <row r="522" spans="1:89" ht="15.75" customHeight="1" x14ac:dyDescent="0.25">
      <c r="A522" s="18"/>
      <c r="B522" s="18"/>
      <c r="C522" s="18"/>
      <c r="D522" s="193"/>
      <c r="E522" s="18"/>
      <c r="F522" s="18"/>
      <c r="G522" s="18"/>
      <c r="H522" s="18"/>
      <c r="I522" s="18"/>
      <c r="J522" s="18"/>
      <c r="K522" s="18"/>
      <c r="BT522" s="18"/>
      <c r="BU522" s="18"/>
      <c r="BW522" s="18"/>
      <c r="BX522" s="18"/>
      <c r="BY522" s="18"/>
      <c r="BZ522" s="18"/>
      <c r="CA522" s="18"/>
      <c r="CB522" s="18"/>
      <c r="CC522" s="18"/>
      <c r="CD522" s="18"/>
      <c r="CE522" s="18"/>
      <c r="CF522" s="18"/>
      <c r="CG522" s="18"/>
      <c r="CH522" s="18"/>
      <c r="CI522" s="18"/>
      <c r="CJ522" s="18"/>
      <c r="CK522" s="8"/>
    </row>
    <row r="523" spans="1:89" ht="15.75" customHeight="1" x14ac:dyDescent="0.25">
      <c r="A523" s="18"/>
      <c r="B523" s="18"/>
      <c r="C523" s="18"/>
      <c r="D523" s="193"/>
      <c r="E523" s="18"/>
      <c r="F523" s="18"/>
      <c r="G523" s="18"/>
      <c r="H523" s="18"/>
      <c r="I523" s="18"/>
      <c r="J523" s="18"/>
      <c r="K523" s="18"/>
      <c r="BT523" s="18"/>
      <c r="BU523" s="18"/>
      <c r="BW523" s="18"/>
      <c r="BX523" s="18"/>
      <c r="BY523" s="18"/>
      <c r="BZ523" s="18"/>
      <c r="CA523" s="18"/>
      <c r="CB523" s="18"/>
      <c r="CC523" s="18"/>
      <c r="CD523" s="18"/>
      <c r="CE523" s="18"/>
      <c r="CF523" s="18"/>
      <c r="CG523" s="18"/>
      <c r="CH523" s="18"/>
      <c r="CI523" s="18"/>
      <c r="CJ523" s="18"/>
      <c r="CK523" s="8"/>
    </row>
    <row r="524" spans="1:89" ht="15.75" customHeight="1" x14ac:dyDescent="0.25">
      <c r="A524" s="18"/>
      <c r="B524" s="18"/>
      <c r="C524" s="18"/>
      <c r="D524" s="193"/>
      <c r="E524" s="18"/>
      <c r="F524" s="18"/>
      <c r="G524" s="18"/>
      <c r="H524" s="18"/>
      <c r="I524" s="18"/>
      <c r="J524" s="18"/>
      <c r="K524" s="18"/>
      <c r="BT524" s="18"/>
      <c r="BU524" s="18"/>
      <c r="BW524" s="18"/>
      <c r="BX524" s="18"/>
      <c r="BY524" s="18"/>
      <c r="BZ524" s="18"/>
      <c r="CA524" s="18"/>
      <c r="CB524" s="18"/>
      <c r="CC524" s="18"/>
      <c r="CD524" s="18"/>
      <c r="CE524" s="18"/>
      <c r="CF524" s="18"/>
      <c r="CG524" s="18"/>
      <c r="CH524" s="18"/>
      <c r="CI524" s="18"/>
      <c r="CJ524" s="18"/>
      <c r="CK524" s="8"/>
    </row>
    <row r="525" spans="1:89" ht="15.75" customHeight="1" x14ac:dyDescent="0.25">
      <c r="A525" s="18"/>
      <c r="B525" s="18"/>
      <c r="C525" s="18"/>
      <c r="D525" s="193"/>
      <c r="E525" s="18"/>
      <c r="F525" s="18"/>
      <c r="G525" s="18"/>
      <c r="H525" s="18"/>
      <c r="I525" s="18"/>
      <c r="J525" s="18"/>
      <c r="K525" s="18"/>
      <c r="BT525" s="18"/>
      <c r="BU525" s="18"/>
      <c r="BW525" s="18"/>
      <c r="BX525" s="18"/>
      <c r="BY525" s="18"/>
      <c r="BZ525" s="18"/>
      <c r="CA525" s="18"/>
      <c r="CB525" s="18"/>
      <c r="CC525" s="18"/>
      <c r="CD525" s="18"/>
      <c r="CE525" s="18"/>
      <c r="CF525" s="18"/>
      <c r="CG525" s="18"/>
      <c r="CH525" s="18"/>
      <c r="CI525" s="18"/>
      <c r="CJ525" s="18"/>
      <c r="CK525" s="8"/>
    </row>
    <row r="526" spans="1:89" ht="15.75" customHeight="1" x14ac:dyDescent="0.25">
      <c r="A526" s="18"/>
      <c r="B526" s="18"/>
      <c r="C526" s="18"/>
      <c r="D526" s="193"/>
      <c r="E526" s="18"/>
      <c r="F526" s="18"/>
      <c r="G526" s="18"/>
      <c r="H526" s="18"/>
      <c r="I526" s="18"/>
      <c r="J526" s="18"/>
      <c r="K526" s="18"/>
      <c r="BT526" s="18"/>
      <c r="BU526" s="18"/>
      <c r="BW526" s="18"/>
      <c r="BX526" s="18"/>
      <c r="BY526" s="18"/>
      <c r="BZ526" s="18"/>
      <c r="CA526" s="18"/>
      <c r="CB526" s="18"/>
      <c r="CC526" s="18"/>
      <c r="CD526" s="18"/>
      <c r="CE526" s="18"/>
      <c r="CF526" s="18"/>
      <c r="CG526" s="18"/>
      <c r="CH526" s="18"/>
      <c r="CI526" s="18"/>
      <c r="CJ526" s="18"/>
      <c r="CK526" s="8"/>
    </row>
    <row r="527" spans="1:89" ht="15.75" customHeight="1" x14ac:dyDescent="0.25">
      <c r="A527" s="18"/>
      <c r="B527" s="18"/>
      <c r="C527" s="18"/>
      <c r="D527" s="193"/>
      <c r="E527" s="18"/>
      <c r="F527" s="18"/>
      <c r="G527" s="18"/>
      <c r="H527" s="18"/>
      <c r="I527" s="18"/>
      <c r="J527" s="18"/>
      <c r="K527" s="18"/>
      <c r="BT527" s="18"/>
      <c r="BU527" s="18"/>
      <c r="BW527" s="18"/>
      <c r="BX527" s="18"/>
      <c r="BY527" s="18"/>
      <c r="BZ527" s="18"/>
      <c r="CA527" s="18"/>
      <c r="CB527" s="18"/>
      <c r="CC527" s="18"/>
      <c r="CD527" s="18"/>
      <c r="CE527" s="18"/>
      <c r="CF527" s="18"/>
      <c r="CG527" s="18"/>
      <c r="CH527" s="18"/>
      <c r="CI527" s="18"/>
      <c r="CJ527" s="18"/>
      <c r="CK527" s="8"/>
    </row>
    <row r="528" spans="1:89" ht="15.75" customHeight="1" x14ac:dyDescent="0.25">
      <c r="A528" s="18"/>
      <c r="B528" s="18"/>
      <c r="C528" s="18"/>
      <c r="D528" s="193"/>
      <c r="E528" s="18"/>
      <c r="F528" s="18"/>
      <c r="G528" s="18"/>
      <c r="H528" s="18"/>
      <c r="I528" s="18"/>
      <c r="J528" s="18"/>
      <c r="K528" s="18"/>
      <c r="BT528" s="18"/>
      <c r="BU528" s="18"/>
      <c r="BW528" s="18"/>
      <c r="BX528" s="18"/>
      <c r="BY528" s="18"/>
      <c r="BZ528" s="18"/>
      <c r="CA528" s="18"/>
      <c r="CB528" s="18"/>
      <c r="CC528" s="18"/>
      <c r="CD528" s="18"/>
      <c r="CE528" s="18"/>
      <c r="CF528" s="18"/>
      <c r="CG528" s="18"/>
      <c r="CH528" s="18"/>
      <c r="CI528" s="18"/>
      <c r="CJ528" s="18"/>
      <c r="CK528" s="8"/>
    </row>
    <row r="529" spans="1:89" ht="15.75" customHeight="1" x14ac:dyDescent="0.25">
      <c r="A529" s="18"/>
      <c r="B529" s="18"/>
      <c r="C529" s="18"/>
      <c r="D529" s="193"/>
      <c r="E529" s="18"/>
      <c r="F529" s="18"/>
      <c r="G529" s="18"/>
      <c r="H529" s="18"/>
      <c r="I529" s="18"/>
      <c r="J529" s="18"/>
      <c r="K529" s="18"/>
      <c r="BT529" s="18"/>
      <c r="BU529" s="18"/>
      <c r="BW529" s="18"/>
      <c r="BX529" s="18"/>
      <c r="BY529" s="18"/>
      <c r="BZ529" s="18"/>
      <c r="CA529" s="18"/>
      <c r="CB529" s="18"/>
      <c r="CC529" s="18"/>
      <c r="CD529" s="18"/>
      <c r="CE529" s="18"/>
      <c r="CF529" s="18"/>
      <c r="CG529" s="18"/>
      <c r="CH529" s="18"/>
      <c r="CI529" s="18"/>
      <c r="CJ529" s="18"/>
      <c r="CK529" s="8"/>
    </row>
    <row r="530" spans="1:89" ht="15.75" customHeight="1" x14ac:dyDescent="0.25">
      <c r="A530" s="18"/>
      <c r="B530" s="18"/>
      <c r="C530" s="18"/>
      <c r="D530" s="193"/>
      <c r="E530" s="18"/>
      <c r="F530" s="18"/>
      <c r="G530" s="18"/>
      <c r="H530" s="18"/>
      <c r="I530" s="18"/>
      <c r="J530" s="18"/>
      <c r="K530" s="18"/>
      <c r="BT530" s="18"/>
      <c r="BU530" s="18"/>
      <c r="BW530" s="18"/>
      <c r="BX530" s="18"/>
      <c r="BY530" s="18"/>
      <c r="BZ530" s="18"/>
      <c r="CA530" s="18"/>
      <c r="CB530" s="18"/>
      <c r="CC530" s="18"/>
      <c r="CD530" s="18"/>
      <c r="CE530" s="18"/>
      <c r="CF530" s="18"/>
      <c r="CG530" s="18"/>
      <c r="CH530" s="18"/>
      <c r="CI530" s="18"/>
      <c r="CJ530" s="18"/>
      <c r="CK530" s="8"/>
    </row>
    <row r="531" spans="1:89" ht="15.75" customHeight="1" x14ac:dyDescent="0.25">
      <c r="A531" s="18"/>
      <c r="B531" s="18"/>
      <c r="C531" s="18"/>
      <c r="D531" s="193"/>
      <c r="E531" s="18"/>
      <c r="F531" s="18"/>
      <c r="G531" s="18"/>
      <c r="H531" s="18"/>
      <c r="I531" s="18"/>
      <c r="J531" s="18"/>
      <c r="K531" s="18"/>
      <c r="BT531" s="18"/>
      <c r="BU531" s="18"/>
      <c r="BW531" s="18"/>
      <c r="BX531" s="18"/>
      <c r="BY531" s="18"/>
      <c r="BZ531" s="18"/>
      <c r="CA531" s="18"/>
      <c r="CB531" s="18"/>
      <c r="CC531" s="18"/>
      <c r="CD531" s="18"/>
      <c r="CE531" s="18"/>
      <c r="CF531" s="18"/>
      <c r="CG531" s="18"/>
      <c r="CH531" s="18"/>
      <c r="CI531" s="18"/>
      <c r="CJ531" s="18"/>
      <c r="CK531" s="8"/>
    </row>
    <row r="532" spans="1:89" ht="15.75" customHeight="1" x14ac:dyDescent="0.25">
      <c r="A532" s="18"/>
      <c r="B532" s="18"/>
      <c r="C532" s="18"/>
      <c r="D532" s="193"/>
      <c r="E532" s="18"/>
      <c r="F532" s="18"/>
      <c r="G532" s="18"/>
      <c r="H532" s="18"/>
      <c r="I532" s="18"/>
      <c r="J532" s="18"/>
      <c r="K532" s="18"/>
      <c r="BT532" s="18"/>
      <c r="BU532" s="18"/>
      <c r="BW532" s="18"/>
      <c r="BX532" s="18"/>
      <c r="BY532" s="18"/>
      <c r="BZ532" s="18"/>
      <c r="CA532" s="18"/>
      <c r="CB532" s="18"/>
      <c r="CC532" s="18"/>
      <c r="CD532" s="18"/>
      <c r="CE532" s="18"/>
      <c r="CF532" s="18"/>
      <c r="CG532" s="18"/>
      <c r="CH532" s="18"/>
      <c r="CI532" s="18"/>
      <c r="CJ532" s="18"/>
      <c r="CK532" s="8"/>
    </row>
    <row r="533" spans="1:89" ht="15.75" customHeight="1" x14ac:dyDescent="0.25">
      <c r="A533" s="18"/>
      <c r="B533" s="18"/>
      <c r="C533" s="18"/>
      <c r="D533" s="193"/>
      <c r="E533" s="18"/>
      <c r="F533" s="18"/>
      <c r="G533" s="18"/>
      <c r="H533" s="18"/>
      <c r="I533" s="18"/>
      <c r="J533" s="18"/>
      <c r="K533" s="18"/>
      <c r="BT533" s="18"/>
      <c r="BU533" s="18"/>
      <c r="BW533" s="18"/>
      <c r="BX533" s="18"/>
      <c r="BY533" s="18"/>
      <c r="BZ533" s="18"/>
      <c r="CA533" s="18"/>
      <c r="CB533" s="18"/>
      <c r="CC533" s="18"/>
      <c r="CD533" s="18"/>
      <c r="CE533" s="18"/>
      <c r="CF533" s="18"/>
      <c r="CG533" s="18"/>
      <c r="CH533" s="18"/>
      <c r="CI533" s="18"/>
      <c r="CJ533" s="18"/>
      <c r="CK533" s="8"/>
    </row>
    <row r="534" spans="1:89" ht="15.75" customHeight="1" x14ac:dyDescent="0.25">
      <c r="A534" s="18"/>
      <c r="B534" s="18"/>
      <c r="C534" s="18"/>
      <c r="D534" s="193"/>
      <c r="E534" s="18"/>
      <c r="F534" s="18"/>
      <c r="G534" s="18"/>
      <c r="H534" s="18"/>
      <c r="I534" s="18"/>
      <c r="J534" s="18"/>
      <c r="K534" s="18"/>
      <c r="BT534" s="18"/>
      <c r="BU534" s="18"/>
      <c r="BW534" s="18"/>
      <c r="BX534" s="18"/>
      <c r="BY534" s="18"/>
      <c r="BZ534" s="18"/>
      <c r="CA534" s="18"/>
      <c r="CB534" s="18"/>
      <c r="CC534" s="18"/>
      <c r="CD534" s="18"/>
      <c r="CE534" s="18"/>
      <c r="CF534" s="18"/>
      <c r="CG534" s="18"/>
      <c r="CH534" s="18"/>
      <c r="CI534" s="18"/>
      <c r="CJ534" s="18"/>
      <c r="CK534" s="8"/>
    </row>
    <row r="535" spans="1:89" ht="15.75" customHeight="1" x14ac:dyDescent="0.25">
      <c r="A535" s="18"/>
      <c r="B535" s="18"/>
      <c r="C535" s="18"/>
      <c r="D535" s="193"/>
      <c r="E535" s="18"/>
      <c r="F535" s="18"/>
      <c r="G535" s="18"/>
      <c r="H535" s="18"/>
      <c r="I535" s="18"/>
      <c r="J535" s="18"/>
      <c r="K535" s="18"/>
      <c r="BT535" s="18"/>
      <c r="BU535" s="18"/>
      <c r="BW535" s="18"/>
      <c r="BX535" s="18"/>
      <c r="BY535" s="18"/>
      <c r="BZ535" s="18"/>
      <c r="CA535" s="18"/>
      <c r="CB535" s="18"/>
      <c r="CC535" s="18"/>
      <c r="CD535" s="18"/>
      <c r="CE535" s="18"/>
      <c r="CF535" s="18"/>
      <c r="CG535" s="18"/>
      <c r="CH535" s="18"/>
      <c r="CI535" s="18"/>
      <c r="CJ535" s="18"/>
      <c r="CK535" s="8"/>
    </row>
    <row r="536" spans="1:89" ht="15.75" customHeight="1" x14ac:dyDescent="0.25">
      <c r="A536" s="18"/>
      <c r="B536" s="18"/>
      <c r="C536" s="18"/>
      <c r="D536" s="193"/>
      <c r="E536" s="18"/>
      <c r="F536" s="18"/>
      <c r="G536" s="18"/>
      <c r="H536" s="18"/>
      <c r="I536" s="18"/>
      <c r="J536" s="18"/>
      <c r="K536" s="18"/>
      <c r="BT536" s="18"/>
      <c r="BU536" s="18"/>
      <c r="BW536" s="18"/>
      <c r="BX536" s="18"/>
      <c r="BY536" s="18"/>
      <c r="BZ536" s="18"/>
      <c r="CA536" s="18"/>
      <c r="CB536" s="18"/>
      <c r="CC536" s="18"/>
      <c r="CD536" s="18"/>
      <c r="CE536" s="18"/>
      <c r="CF536" s="18"/>
      <c r="CG536" s="18"/>
      <c r="CH536" s="18"/>
      <c r="CI536" s="18"/>
      <c r="CJ536" s="18"/>
      <c r="CK536" s="8"/>
    </row>
    <row r="537" spans="1:89" ht="15.75" customHeight="1" x14ac:dyDescent="0.25">
      <c r="A537" s="18"/>
      <c r="B537" s="18"/>
      <c r="C537" s="18"/>
      <c r="D537" s="193"/>
      <c r="E537" s="18"/>
      <c r="F537" s="18"/>
      <c r="G537" s="18"/>
      <c r="H537" s="18"/>
      <c r="I537" s="18"/>
      <c r="J537" s="18"/>
      <c r="K537" s="18"/>
      <c r="BT537" s="18"/>
      <c r="BU537" s="18"/>
      <c r="BW537" s="18"/>
      <c r="BX537" s="18"/>
      <c r="BY537" s="18"/>
      <c r="BZ537" s="18"/>
      <c r="CA537" s="18"/>
      <c r="CB537" s="18"/>
      <c r="CC537" s="18"/>
      <c r="CD537" s="18"/>
      <c r="CE537" s="18"/>
      <c r="CF537" s="18"/>
      <c r="CG537" s="18"/>
      <c r="CH537" s="18"/>
      <c r="CI537" s="18"/>
      <c r="CJ537" s="18"/>
      <c r="CK537" s="8"/>
    </row>
    <row r="538" spans="1:89" ht="15.75" customHeight="1" x14ac:dyDescent="0.25">
      <c r="A538" s="18"/>
      <c r="B538" s="18"/>
      <c r="C538" s="18"/>
      <c r="D538" s="193"/>
      <c r="E538" s="18"/>
      <c r="F538" s="18"/>
      <c r="G538" s="18"/>
      <c r="H538" s="18"/>
      <c r="I538" s="18"/>
      <c r="J538" s="18"/>
      <c r="K538" s="18"/>
      <c r="BT538" s="18"/>
      <c r="BU538" s="18"/>
      <c r="BW538" s="18"/>
      <c r="BX538" s="18"/>
      <c r="BY538" s="18"/>
      <c r="BZ538" s="18"/>
      <c r="CA538" s="18"/>
      <c r="CB538" s="18"/>
      <c r="CC538" s="18"/>
      <c r="CD538" s="18"/>
      <c r="CE538" s="18"/>
      <c r="CF538" s="18"/>
      <c r="CG538" s="18"/>
      <c r="CH538" s="18"/>
      <c r="CI538" s="18"/>
      <c r="CJ538" s="18"/>
      <c r="CK538" s="8"/>
    </row>
    <row r="539" spans="1:89" ht="15.75" customHeight="1" x14ac:dyDescent="0.25">
      <c r="A539" s="18"/>
      <c r="B539" s="18"/>
      <c r="C539" s="18"/>
      <c r="D539" s="193"/>
      <c r="E539" s="18"/>
      <c r="F539" s="18"/>
      <c r="G539" s="18"/>
      <c r="H539" s="18"/>
      <c r="I539" s="18"/>
      <c r="J539" s="18"/>
      <c r="K539" s="18"/>
      <c r="BT539" s="18"/>
      <c r="BU539" s="18"/>
      <c r="BW539" s="18"/>
      <c r="BX539" s="18"/>
      <c r="BY539" s="18"/>
      <c r="BZ539" s="18"/>
      <c r="CA539" s="18"/>
      <c r="CB539" s="18"/>
      <c r="CC539" s="18"/>
      <c r="CD539" s="18"/>
      <c r="CE539" s="18"/>
      <c r="CF539" s="18"/>
      <c r="CG539" s="18"/>
      <c r="CH539" s="18"/>
      <c r="CI539" s="18"/>
      <c r="CJ539" s="18"/>
      <c r="CK539" s="8"/>
    </row>
    <row r="540" spans="1:89" ht="15.75" customHeight="1" x14ac:dyDescent="0.25">
      <c r="A540" s="18"/>
      <c r="B540" s="18"/>
      <c r="C540" s="18"/>
      <c r="D540" s="193"/>
      <c r="E540" s="18"/>
      <c r="F540" s="18"/>
      <c r="G540" s="18"/>
      <c r="H540" s="18"/>
      <c r="I540" s="18"/>
      <c r="J540" s="18"/>
      <c r="K540" s="18"/>
      <c r="BT540" s="18"/>
      <c r="BU540" s="18"/>
      <c r="BW540" s="18"/>
      <c r="BX540" s="18"/>
      <c r="BY540" s="18"/>
      <c r="BZ540" s="18"/>
      <c r="CA540" s="18"/>
      <c r="CB540" s="18"/>
      <c r="CC540" s="18"/>
      <c r="CD540" s="18"/>
      <c r="CE540" s="18"/>
      <c r="CF540" s="18"/>
      <c r="CG540" s="18"/>
      <c r="CH540" s="18"/>
      <c r="CI540" s="18"/>
      <c r="CJ540" s="18"/>
      <c r="CK540" s="8"/>
    </row>
    <row r="541" spans="1:89" ht="15.75" customHeight="1" x14ac:dyDescent="0.25">
      <c r="A541" s="18"/>
      <c r="B541" s="18"/>
      <c r="C541" s="18"/>
      <c r="D541" s="193"/>
      <c r="E541" s="18"/>
      <c r="F541" s="18"/>
      <c r="G541" s="18"/>
      <c r="H541" s="18"/>
      <c r="I541" s="18"/>
      <c r="J541" s="18"/>
      <c r="K541" s="18"/>
      <c r="BT541" s="18"/>
      <c r="BU541" s="18"/>
      <c r="BW541" s="18"/>
      <c r="BX541" s="18"/>
      <c r="BY541" s="18"/>
      <c r="BZ541" s="18"/>
      <c r="CA541" s="18"/>
      <c r="CB541" s="18"/>
      <c r="CC541" s="18"/>
      <c r="CD541" s="18"/>
      <c r="CE541" s="18"/>
      <c r="CF541" s="18"/>
      <c r="CG541" s="18"/>
      <c r="CH541" s="18"/>
      <c r="CI541" s="18"/>
      <c r="CJ541" s="18"/>
      <c r="CK541" s="8"/>
    </row>
    <row r="542" spans="1:89" ht="15.75" customHeight="1" x14ac:dyDescent="0.25">
      <c r="A542" s="18"/>
      <c r="B542" s="18"/>
      <c r="C542" s="18"/>
      <c r="D542" s="193"/>
      <c r="E542" s="18"/>
      <c r="F542" s="18"/>
      <c r="G542" s="18"/>
      <c r="H542" s="18"/>
      <c r="I542" s="18"/>
      <c r="J542" s="18"/>
      <c r="K542" s="18"/>
      <c r="BT542" s="18"/>
      <c r="BU542" s="18"/>
      <c r="BW542" s="18"/>
      <c r="BX542" s="18"/>
      <c r="BY542" s="18"/>
      <c r="BZ542" s="18"/>
      <c r="CA542" s="18"/>
      <c r="CB542" s="18"/>
      <c r="CC542" s="18"/>
      <c r="CD542" s="18"/>
      <c r="CE542" s="18"/>
      <c r="CF542" s="18"/>
      <c r="CG542" s="18"/>
      <c r="CH542" s="18"/>
      <c r="CI542" s="18"/>
      <c r="CJ542" s="18"/>
      <c r="CK542" s="8"/>
    </row>
    <row r="543" spans="1:89" ht="15.75" customHeight="1" x14ac:dyDescent="0.25">
      <c r="A543" s="18"/>
      <c r="B543" s="18"/>
      <c r="C543" s="18"/>
      <c r="D543" s="193"/>
      <c r="E543" s="18"/>
      <c r="F543" s="18"/>
      <c r="G543" s="18"/>
      <c r="H543" s="18"/>
      <c r="I543" s="18"/>
      <c r="J543" s="18"/>
      <c r="K543" s="18"/>
      <c r="BT543" s="18"/>
      <c r="BU543" s="18"/>
      <c r="BW543" s="18"/>
      <c r="BX543" s="18"/>
      <c r="BY543" s="18"/>
      <c r="BZ543" s="18"/>
      <c r="CA543" s="18"/>
      <c r="CB543" s="18"/>
      <c r="CC543" s="18"/>
      <c r="CD543" s="18"/>
      <c r="CE543" s="18"/>
      <c r="CF543" s="18"/>
      <c r="CG543" s="18"/>
      <c r="CH543" s="18"/>
      <c r="CI543" s="18"/>
      <c r="CJ543" s="18"/>
      <c r="CK543" s="8"/>
    </row>
    <row r="544" spans="1:89" ht="15.75" customHeight="1" x14ac:dyDescent="0.25">
      <c r="A544" s="18"/>
      <c r="B544" s="18"/>
      <c r="C544" s="18"/>
      <c r="D544" s="193"/>
      <c r="E544" s="18"/>
      <c r="F544" s="18"/>
      <c r="G544" s="18"/>
      <c r="H544" s="18"/>
      <c r="I544" s="18"/>
      <c r="J544" s="18"/>
      <c r="K544" s="18"/>
      <c r="BT544" s="18"/>
      <c r="BU544" s="18"/>
      <c r="BW544" s="18"/>
      <c r="BX544" s="18"/>
      <c r="BY544" s="18"/>
      <c r="BZ544" s="18"/>
      <c r="CA544" s="18"/>
      <c r="CB544" s="18"/>
      <c r="CC544" s="18"/>
      <c r="CD544" s="18"/>
      <c r="CE544" s="18"/>
      <c r="CF544" s="18"/>
      <c r="CG544" s="18"/>
      <c r="CH544" s="18"/>
      <c r="CI544" s="18"/>
      <c r="CJ544" s="18"/>
      <c r="CK544" s="8"/>
    </row>
    <row r="545" spans="1:89" ht="15.75" customHeight="1" x14ac:dyDescent="0.25">
      <c r="A545" s="18"/>
      <c r="B545" s="18"/>
      <c r="C545" s="18"/>
      <c r="D545" s="193"/>
      <c r="E545" s="18"/>
      <c r="F545" s="18"/>
      <c r="G545" s="18"/>
      <c r="H545" s="18"/>
      <c r="I545" s="18"/>
      <c r="J545" s="18"/>
      <c r="K545" s="18"/>
      <c r="BT545" s="18"/>
      <c r="BU545" s="18"/>
      <c r="BW545" s="18"/>
      <c r="BX545" s="18"/>
      <c r="BY545" s="18"/>
      <c r="BZ545" s="18"/>
      <c r="CA545" s="18"/>
      <c r="CB545" s="18"/>
      <c r="CC545" s="18"/>
      <c r="CD545" s="18"/>
      <c r="CE545" s="18"/>
      <c r="CF545" s="18"/>
      <c r="CG545" s="18"/>
      <c r="CH545" s="18"/>
      <c r="CI545" s="18"/>
      <c r="CJ545" s="18"/>
      <c r="CK545" s="8"/>
    </row>
    <row r="546" spans="1:89" ht="15.75" customHeight="1" x14ac:dyDescent="0.25">
      <c r="A546" s="18"/>
      <c r="B546" s="18"/>
      <c r="C546" s="18"/>
      <c r="D546" s="193"/>
      <c r="E546" s="18"/>
      <c r="F546" s="18"/>
      <c r="G546" s="18"/>
      <c r="H546" s="18"/>
      <c r="I546" s="18"/>
      <c r="J546" s="18"/>
      <c r="K546" s="18"/>
      <c r="BT546" s="18"/>
      <c r="BU546" s="18"/>
      <c r="BW546" s="18"/>
      <c r="BX546" s="18"/>
      <c r="BY546" s="18"/>
      <c r="BZ546" s="18"/>
      <c r="CA546" s="18"/>
      <c r="CB546" s="18"/>
      <c r="CC546" s="18"/>
      <c r="CD546" s="18"/>
      <c r="CE546" s="18"/>
      <c r="CF546" s="18"/>
      <c r="CG546" s="18"/>
      <c r="CH546" s="18"/>
      <c r="CI546" s="18"/>
      <c r="CJ546" s="18"/>
      <c r="CK546" s="8"/>
    </row>
    <row r="547" spans="1:89" ht="15.75" customHeight="1" x14ac:dyDescent="0.25">
      <c r="A547" s="18"/>
      <c r="B547" s="18"/>
      <c r="C547" s="18"/>
      <c r="D547" s="193"/>
      <c r="E547" s="18"/>
      <c r="F547" s="18"/>
      <c r="G547" s="18"/>
      <c r="H547" s="18"/>
      <c r="I547" s="18"/>
      <c r="J547" s="18"/>
      <c r="K547" s="18"/>
      <c r="BT547" s="18"/>
      <c r="BU547" s="18"/>
      <c r="BW547" s="18"/>
      <c r="BX547" s="18"/>
      <c r="BY547" s="18"/>
      <c r="BZ547" s="18"/>
      <c r="CA547" s="18"/>
      <c r="CB547" s="18"/>
      <c r="CC547" s="18"/>
      <c r="CD547" s="18"/>
      <c r="CE547" s="18"/>
      <c r="CF547" s="18"/>
      <c r="CG547" s="18"/>
      <c r="CH547" s="18"/>
      <c r="CI547" s="18"/>
      <c r="CJ547" s="18"/>
      <c r="CK547" s="8"/>
    </row>
    <row r="548" spans="1:89" ht="15.75" customHeight="1" x14ac:dyDescent="0.25">
      <c r="A548" s="18"/>
      <c r="B548" s="18"/>
      <c r="C548" s="18"/>
      <c r="D548" s="193"/>
      <c r="E548" s="18"/>
      <c r="F548" s="18"/>
      <c r="G548" s="18"/>
      <c r="H548" s="18"/>
      <c r="I548" s="18"/>
      <c r="J548" s="18"/>
      <c r="K548" s="18"/>
      <c r="BT548" s="18"/>
      <c r="BU548" s="18"/>
      <c r="BW548" s="18"/>
      <c r="BX548" s="18"/>
      <c r="BY548" s="18"/>
      <c r="BZ548" s="18"/>
      <c r="CA548" s="18"/>
      <c r="CB548" s="18"/>
      <c r="CC548" s="18"/>
      <c r="CD548" s="18"/>
      <c r="CE548" s="18"/>
      <c r="CF548" s="18"/>
      <c r="CG548" s="18"/>
      <c r="CH548" s="18"/>
      <c r="CI548" s="18"/>
      <c r="CJ548" s="18"/>
      <c r="CK548" s="8"/>
    </row>
    <row r="549" spans="1:89" ht="15.75" customHeight="1" x14ac:dyDescent="0.25">
      <c r="A549" s="18"/>
      <c r="B549" s="18"/>
      <c r="C549" s="18"/>
      <c r="D549" s="193"/>
      <c r="E549" s="18"/>
      <c r="F549" s="18"/>
      <c r="G549" s="18"/>
      <c r="H549" s="18"/>
      <c r="I549" s="18"/>
      <c r="J549" s="18"/>
      <c r="K549" s="18"/>
      <c r="BT549" s="18"/>
      <c r="BU549" s="18"/>
      <c r="BW549" s="18"/>
      <c r="BX549" s="18"/>
      <c r="BY549" s="18"/>
      <c r="BZ549" s="18"/>
      <c r="CA549" s="18"/>
      <c r="CB549" s="18"/>
      <c r="CC549" s="18"/>
      <c r="CD549" s="18"/>
      <c r="CE549" s="18"/>
      <c r="CF549" s="18"/>
      <c r="CG549" s="18"/>
      <c r="CH549" s="18"/>
      <c r="CI549" s="18"/>
      <c r="CJ549" s="18"/>
      <c r="CK549" s="8"/>
    </row>
    <row r="550" spans="1:89" ht="15.75" customHeight="1" x14ac:dyDescent="0.25">
      <c r="A550" s="18"/>
      <c r="B550" s="18"/>
      <c r="C550" s="18"/>
      <c r="D550" s="193"/>
      <c r="E550" s="18"/>
      <c r="F550" s="18"/>
      <c r="G550" s="18"/>
      <c r="H550" s="18"/>
      <c r="I550" s="18"/>
      <c r="J550" s="18"/>
      <c r="K550" s="18"/>
      <c r="BT550" s="18"/>
      <c r="BU550" s="18"/>
      <c r="BW550" s="18"/>
      <c r="BX550" s="18"/>
      <c r="BY550" s="18"/>
      <c r="BZ550" s="18"/>
      <c r="CA550" s="18"/>
      <c r="CB550" s="18"/>
      <c r="CC550" s="18"/>
      <c r="CD550" s="18"/>
      <c r="CE550" s="18"/>
      <c r="CF550" s="18"/>
      <c r="CG550" s="18"/>
      <c r="CH550" s="18"/>
      <c r="CI550" s="18"/>
      <c r="CJ550" s="18"/>
      <c r="CK550" s="8"/>
    </row>
    <row r="551" spans="1:89" ht="15.75" customHeight="1" x14ac:dyDescent="0.25">
      <c r="A551" s="18"/>
      <c r="B551" s="18"/>
      <c r="C551" s="18"/>
      <c r="D551" s="193"/>
      <c r="E551" s="18"/>
      <c r="F551" s="18"/>
      <c r="G551" s="18"/>
      <c r="H551" s="18"/>
      <c r="I551" s="18"/>
      <c r="J551" s="18"/>
      <c r="K551" s="18"/>
      <c r="BT551" s="18"/>
      <c r="BU551" s="18"/>
      <c r="BW551" s="18"/>
      <c r="BX551" s="18"/>
      <c r="BY551" s="18"/>
      <c r="BZ551" s="18"/>
      <c r="CA551" s="18"/>
      <c r="CB551" s="18"/>
      <c r="CC551" s="18"/>
      <c r="CD551" s="18"/>
      <c r="CE551" s="18"/>
      <c r="CF551" s="18"/>
      <c r="CG551" s="18"/>
      <c r="CH551" s="18"/>
      <c r="CI551" s="18"/>
      <c r="CJ551" s="18"/>
      <c r="CK551" s="8"/>
    </row>
    <row r="552" spans="1:89" ht="15.75" customHeight="1" x14ac:dyDescent="0.25">
      <c r="A552" s="18"/>
      <c r="B552" s="18"/>
      <c r="C552" s="18"/>
      <c r="D552" s="193"/>
      <c r="E552" s="18"/>
      <c r="F552" s="18"/>
      <c r="G552" s="18"/>
      <c r="H552" s="18"/>
      <c r="I552" s="18"/>
      <c r="J552" s="18"/>
      <c r="K552" s="18"/>
      <c r="BT552" s="18"/>
      <c r="BU552" s="18"/>
      <c r="BW552" s="18"/>
      <c r="BX552" s="18"/>
      <c r="BY552" s="18"/>
      <c r="BZ552" s="18"/>
      <c r="CA552" s="18"/>
      <c r="CB552" s="18"/>
      <c r="CC552" s="18"/>
      <c r="CD552" s="18"/>
      <c r="CE552" s="18"/>
      <c r="CF552" s="18"/>
      <c r="CG552" s="18"/>
      <c r="CH552" s="18"/>
      <c r="CI552" s="18"/>
      <c r="CJ552" s="18"/>
      <c r="CK552" s="8"/>
    </row>
    <row r="553" spans="1:89" ht="15.75" customHeight="1" x14ac:dyDescent="0.25">
      <c r="A553" s="18"/>
      <c r="B553" s="18"/>
      <c r="C553" s="18"/>
      <c r="D553" s="193"/>
      <c r="E553" s="18"/>
      <c r="F553" s="18"/>
      <c r="G553" s="18"/>
      <c r="H553" s="18"/>
      <c r="I553" s="18"/>
      <c r="J553" s="18"/>
      <c r="K553" s="18"/>
      <c r="BT553" s="18"/>
      <c r="BU553" s="18"/>
      <c r="BW553" s="18"/>
      <c r="BX553" s="18"/>
      <c r="BY553" s="18"/>
      <c r="BZ553" s="18"/>
      <c r="CA553" s="18"/>
      <c r="CB553" s="18"/>
      <c r="CC553" s="18"/>
      <c r="CD553" s="18"/>
      <c r="CE553" s="18"/>
      <c r="CF553" s="18"/>
      <c r="CG553" s="18"/>
      <c r="CH553" s="18"/>
      <c r="CI553" s="18"/>
      <c r="CJ553" s="18"/>
      <c r="CK553" s="8"/>
    </row>
    <row r="554" spans="1:89" ht="15.75" customHeight="1" x14ac:dyDescent="0.25">
      <c r="A554" s="18"/>
      <c r="B554" s="18"/>
      <c r="C554" s="18"/>
      <c r="D554" s="193"/>
      <c r="E554" s="18"/>
      <c r="F554" s="18"/>
      <c r="G554" s="18"/>
      <c r="H554" s="18"/>
      <c r="I554" s="18"/>
      <c r="J554" s="18"/>
      <c r="K554" s="18"/>
      <c r="BT554" s="18"/>
      <c r="BU554" s="18"/>
      <c r="BW554" s="18"/>
      <c r="BX554" s="18"/>
      <c r="BY554" s="18"/>
      <c r="BZ554" s="18"/>
      <c r="CA554" s="18"/>
      <c r="CB554" s="18"/>
      <c r="CC554" s="18"/>
      <c r="CD554" s="18"/>
      <c r="CE554" s="18"/>
      <c r="CF554" s="18"/>
      <c r="CG554" s="18"/>
      <c r="CH554" s="18"/>
      <c r="CI554" s="18"/>
      <c r="CJ554" s="18"/>
      <c r="CK554" s="8"/>
    </row>
    <row r="555" spans="1:89" ht="15.75" customHeight="1" x14ac:dyDescent="0.25">
      <c r="A555" s="18"/>
      <c r="B555" s="18"/>
      <c r="C555" s="18"/>
      <c r="D555" s="193"/>
      <c r="E555" s="18"/>
      <c r="F555" s="18"/>
      <c r="G555" s="18"/>
      <c r="H555" s="18"/>
      <c r="I555" s="18"/>
      <c r="J555" s="18"/>
      <c r="K555" s="18"/>
      <c r="BT555" s="18"/>
      <c r="BU555" s="18"/>
      <c r="BW555" s="18"/>
      <c r="BX555" s="18"/>
      <c r="BY555" s="18"/>
      <c r="BZ555" s="18"/>
      <c r="CA555" s="18"/>
      <c r="CB555" s="18"/>
      <c r="CC555" s="18"/>
      <c r="CD555" s="18"/>
      <c r="CE555" s="18"/>
      <c r="CF555" s="18"/>
      <c r="CG555" s="18"/>
      <c r="CH555" s="18"/>
      <c r="CI555" s="18"/>
      <c r="CJ555" s="18"/>
      <c r="CK555" s="8"/>
    </row>
    <row r="556" spans="1:89" ht="15.75" customHeight="1" x14ac:dyDescent="0.25">
      <c r="A556" s="18"/>
      <c r="B556" s="18"/>
      <c r="C556" s="18"/>
      <c r="D556" s="193"/>
      <c r="E556" s="18"/>
      <c r="F556" s="18"/>
      <c r="G556" s="18"/>
      <c r="H556" s="18"/>
      <c r="I556" s="18"/>
      <c r="J556" s="18"/>
      <c r="K556" s="18"/>
      <c r="BT556" s="18"/>
      <c r="BU556" s="18"/>
      <c r="BW556" s="18"/>
      <c r="BX556" s="18"/>
      <c r="BY556" s="18"/>
      <c r="BZ556" s="18"/>
      <c r="CA556" s="18"/>
      <c r="CB556" s="18"/>
      <c r="CC556" s="18"/>
      <c r="CD556" s="18"/>
      <c r="CE556" s="18"/>
      <c r="CF556" s="18"/>
      <c r="CG556" s="18"/>
      <c r="CH556" s="18"/>
      <c r="CI556" s="18"/>
      <c r="CJ556" s="18"/>
      <c r="CK556" s="8"/>
    </row>
    <row r="557" spans="1:89" ht="15.75" customHeight="1" x14ac:dyDescent="0.25">
      <c r="A557" s="18"/>
      <c r="B557" s="18"/>
      <c r="C557" s="18"/>
      <c r="D557" s="193"/>
      <c r="E557" s="18"/>
      <c r="F557" s="18"/>
      <c r="G557" s="18"/>
      <c r="H557" s="18"/>
      <c r="I557" s="18"/>
      <c r="J557" s="18"/>
      <c r="K557" s="18"/>
      <c r="BT557" s="18"/>
      <c r="BU557" s="18"/>
      <c r="BW557" s="18"/>
      <c r="BX557" s="18"/>
      <c r="BY557" s="18"/>
      <c r="BZ557" s="18"/>
      <c r="CA557" s="18"/>
      <c r="CB557" s="18"/>
      <c r="CC557" s="18"/>
      <c r="CD557" s="18"/>
      <c r="CE557" s="18"/>
      <c r="CF557" s="18"/>
      <c r="CG557" s="18"/>
      <c r="CH557" s="18"/>
      <c r="CI557" s="18"/>
      <c r="CJ557" s="18"/>
      <c r="CK557" s="8"/>
    </row>
    <row r="558" spans="1:89" ht="15.75" customHeight="1" x14ac:dyDescent="0.25">
      <c r="A558" s="18"/>
      <c r="B558" s="18"/>
      <c r="C558" s="18"/>
      <c r="D558" s="193"/>
      <c r="E558" s="18"/>
      <c r="F558" s="18"/>
      <c r="G558" s="18"/>
      <c r="H558" s="18"/>
      <c r="I558" s="18"/>
      <c r="J558" s="18"/>
      <c r="K558" s="18"/>
      <c r="BT558" s="18"/>
      <c r="BU558" s="18"/>
      <c r="BW558" s="18"/>
      <c r="BX558" s="18"/>
      <c r="BY558" s="18"/>
      <c r="BZ558" s="18"/>
      <c r="CA558" s="18"/>
      <c r="CB558" s="18"/>
      <c r="CC558" s="18"/>
      <c r="CD558" s="18"/>
      <c r="CE558" s="18"/>
      <c r="CF558" s="18"/>
      <c r="CG558" s="18"/>
      <c r="CH558" s="18"/>
      <c r="CI558" s="18"/>
      <c r="CJ558" s="18"/>
      <c r="CK558" s="8"/>
    </row>
    <row r="559" spans="1:89" ht="15.75" customHeight="1" x14ac:dyDescent="0.25">
      <c r="A559" s="18"/>
      <c r="B559" s="18"/>
      <c r="C559" s="18"/>
      <c r="D559" s="193"/>
      <c r="E559" s="18"/>
      <c r="F559" s="18"/>
      <c r="G559" s="18"/>
      <c r="H559" s="18"/>
      <c r="I559" s="18"/>
      <c r="J559" s="18"/>
      <c r="K559" s="18"/>
      <c r="BT559" s="18"/>
      <c r="BU559" s="18"/>
      <c r="BW559" s="18"/>
      <c r="BX559" s="18"/>
      <c r="BY559" s="18"/>
      <c r="BZ559" s="18"/>
      <c r="CA559" s="18"/>
      <c r="CB559" s="18"/>
      <c r="CC559" s="18"/>
      <c r="CD559" s="18"/>
      <c r="CE559" s="18"/>
      <c r="CF559" s="18"/>
      <c r="CG559" s="18"/>
      <c r="CH559" s="18"/>
      <c r="CI559" s="18"/>
      <c r="CJ559" s="18"/>
      <c r="CK559" s="8"/>
    </row>
    <row r="560" spans="1:89" ht="15.75" customHeight="1" x14ac:dyDescent="0.25">
      <c r="A560" s="18"/>
      <c r="B560" s="18"/>
      <c r="C560" s="18"/>
      <c r="D560" s="193"/>
      <c r="E560" s="18"/>
      <c r="F560" s="18"/>
      <c r="G560" s="18"/>
      <c r="H560" s="18"/>
      <c r="I560" s="18"/>
      <c r="J560" s="18"/>
      <c r="K560" s="18"/>
      <c r="BT560" s="18"/>
      <c r="BU560" s="18"/>
      <c r="BW560" s="18"/>
      <c r="BX560" s="18"/>
      <c r="BY560" s="18"/>
      <c r="BZ560" s="18"/>
      <c r="CA560" s="18"/>
      <c r="CB560" s="18"/>
      <c r="CC560" s="18"/>
      <c r="CD560" s="18"/>
      <c r="CE560" s="18"/>
      <c r="CF560" s="18"/>
      <c r="CG560" s="18"/>
      <c r="CH560" s="18"/>
      <c r="CI560" s="18"/>
      <c r="CJ560" s="18"/>
      <c r="CK560" s="8"/>
    </row>
    <row r="561" spans="1:89" ht="15.75" customHeight="1" x14ac:dyDescent="0.25">
      <c r="A561" s="18"/>
      <c r="B561" s="18"/>
      <c r="C561" s="18"/>
      <c r="D561" s="193"/>
      <c r="E561" s="18"/>
      <c r="F561" s="18"/>
      <c r="G561" s="18"/>
      <c r="H561" s="18"/>
      <c r="I561" s="18"/>
      <c r="J561" s="18"/>
      <c r="K561" s="18"/>
      <c r="BT561" s="18"/>
      <c r="BU561" s="18"/>
      <c r="BW561" s="18"/>
      <c r="BX561" s="18"/>
      <c r="BY561" s="18"/>
      <c r="BZ561" s="18"/>
      <c r="CA561" s="18"/>
      <c r="CB561" s="18"/>
      <c r="CC561" s="18"/>
      <c r="CD561" s="18"/>
      <c r="CE561" s="18"/>
      <c r="CF561" s="18"/>
      <c r="CG561" s="18"/>
      <c r="CH561" s="18"/>
      <c r="CI561" s="18"/>
      <c r="CJ561" s="18"/>
      <c r="CK561" s="8"/>
    </row>
    <row r="562" spans="1:89" ht="15.75" customHeight="1" x14ac:dyDescent="0.25">
      <c r="A562" s="18"/>
      <c r="B562" s="18"/>
      <c r="C562" s="18"/>
      <c r="D562" s="193"/>
      <c r="E562" s="18"/>
      <c r="F562" s="18"/>
      <c r="G562" s="18"/>
      <c r="H562" s="18"/>
      <c r="I562" s="18"/>
      <c r="J562" s="18"/>
      <c r="K562" s="18"/>
      <c r="BT562" s="18"/>
      <c r="BU562" s="18"/>
      <c r="BW562" s="18"/>
      <c r="BX562" s="18"/>
      <c r="BY562" s="18"/>
      <c r="BZ562" s="18"/>
      <c r="CA562" s="18"/>
      <c r="CB562" s="18"/>
      <c r="CC562" s="18"/>
      <c r="CD562" s="18"/>
      <c r="CE562" s="18"/>
      <c r="CF562" s="18"/>
      <c r="CG562" s="18"/>
      <c r="CH562" s="18"/>
      <c r="CI562" s="18"/>
      <c r="CJ562" s="18"/>
      <c r="CK562" s="8"/>
    </row>
    <row r="563" spans="1:89" ht="15.75" customHeight="1" x14ac:dyDescent="0.25">
      <c r="A563" s="18"/>
      <c r="B563" s="18"/>
      <c r="C563" s="18"/>
      <c r="D563" s="193"/>
      <c r="E563" s="18"/>
      <c r="F563" s="18"/>
      <c r="G563" s="18"/>
      <c r="H563" s="18"/>
      <c r="I563" s="18"/>
      <c r="J563" s="18"/>
      <c r="K563" s="18"/>
      <c r="BT563" s="18"/>
      <c r="BU563" s="18"/>
      <c r="BW563" s="18"/>
      <c r="BX563" s="18"/>
      <c r="BY563" s="18"/>
      <c r="BZ563" s="18"/>
      <c r="CA563" s="18"/>
      <c r="CB563" s="18"/>
      <c r="CC563" s="18"/>
      <c r="CD563" s="18"/>
      <c r="CE563" s="18"/>
      <c r="CF563" s="18"/>
      <c r="CG563" s="18"/>
      <c r="CH563" s="18"/>
      <c r="CI563" s="18"/>
      <c r="CJ563" s="18"/>
      <c r="CK563" s="8"/>
    </row>
    <row r="564" spans="1:89" ht="15.75" customHeight="1" x14ac:dyDescent="0.25">
      <c r="A564" s="18"/>
      <c r="B564" s="18"/>
      <c r="C564" s="18"/>
      <c r="D564" s="193"/>
      <c r="E564" s="18"/>
      <c r="F564" s="18"/>
      <c r="G564" s="18"/>
      <c r="H564" s="18"/>
      <c r="I564" s="18"/>
      <c r="J564" s="18"/>
      <c r="K564" s="18"/>
      <c r="BT564" s="18"/>
      <c r="BU564" s="18"/>
      <c r="BW564" s="18"/>
      <c r="BX564" s="18"/>
      <c r="BY564" s="18"/>
      <c r="BZ564" s="18"/>
      <c r="CA564" s="18"/>
      <c r="CB564" s="18"/>
      <c r="CC564" s="18"/>
      <c r="CD564" s="18"/>
      <c r="CE564" s="18"/>
      <c r="CF564" s="18"/>
      <c r="CG564" s="18"/>
      <c r="CH564" s="18"/>
      <c r="CI564" s="18"/>
      <c r="CJ564" s="18"/>
      <c r="CK564" s="8"/>
    </row>
    <row r="565" spans="1:89" ht="15.75" customHeight="1" x14ac:dyDescent="0.25">
      <c r="A565" s="18"/>
      <c r="B565" s="18"/>
      <c r="C565" s="18"/>
      <c r="D565" s="193"/>
      <c r="E565" s="18"/>
      <c r="F565" s="18"/>
      <c r="G565" s="18"/>
      <c r="H565" s="18"/>
      <c r="I565" s="18"/>
      <c r="J565" s="18"/>
      <c r="K565" s="18"/>
      <c r="BT565" s="18"/>
      <c r="BU565" s="18"/>
      <c r="BW565" s="18"/>
      <c r="BX565" s="18"/>
      <c r="BY565" s="18"/>
      <c r="BZ565" s="18"/>
      <c r="CA565" s="18"/>
      <c r="CB565" s="18"/>
      <c r="CC565" s="18"/>
      <c r="CD565" s="18"/>
      <c r="CE565" s="18"/>
      <c r="CF565" s="18"/>
      <c r="CG565" s="18"/>
      <c r="CH565" s="18"/>
      <c r="CI565" s="18"/>
      <c r="CJ565" s="18"/>
      <c r="CK565" s="8"/>
    </row>
    <row r="566" spans="1:89" ht="15.75" customHeight="1" x14ac:dyDescent="0.25">
      <c r="A566" s="18"/>
      <c r="B566" s="18"/>
      <c r="C566" s="18"/>
      <c r="D566" s="193"/>
      <c r="E566" s="18"/>
      <c r="F566" s="18"/>
      <c r="G566" s="18"/>
      <c r="H566" s="18"/>
      <c r="I566" s="18"/>
      <c r="J566" s="18"/>
      <c r="K566" s="18"/>
      <c r="BT566" s="18"/>
      <c r="BU566" s="18"/>
      <c r="BW566" s="18"/>
      <c r="BX566" s="18"/>
      <c r="BY566" s="18"/>
      <c r="BZ566" s="18"/>
      <c r="CA566" s="18"/>
      <c r="CB566" s="18"/>
      <c r="CC566" s="18"/>
      <c r="CD566" s="18"/>
      <c r="CE566" s="18"/>
      <c r="CF566" s="18"/>
      <c r="CG566" s="18"/>
      <c r="CH566" s="18"/>
      <c r="CI566" s="18"/>
      <c r="CJ566" s="18"/>
      <c r="CK566" s="8"/>
    </row>
    <row r="567" spans="1:89" ht="15.75" customHeight="1" x14ac:dyDescent="0.25">
      <c r="A567" s="18"/>
      <c r="B567" s="18"/>
      <c r="C567" s="18"/>
      <c r="D567" s="193"/>
      <c r="E567" s="18"/>
      <c r="F567" s="18"/>
      <c r="G567" s="18"/>
      <c r="H567" s="18"/>
      <c r="I567" s="18"/>
      <c r="J567" s="18"/>
      <c r="K567" s="18"/>
      <c r="BT567" s="18"/>
      <c r="BU567" s="18"/>
      <c r="BW567" s="18"/>
      <c r="BX567" s="18"/>
      <c r="BY567" s="18"/>
      <c r="BZ567" s="18"/>
      <c r="CA567" s="18"/>
      <c r="CB567" s="18"/>
      <c r="CC567" s="18"/>
      <c r="CD567" s="18"/>
      <c r="CE567" s="18"/>
      <c r="CF567" s="18"/>
      <c r="CG567" s="18"/>
      <c r="CH567" s="18"/>
      <c r="CI567" s="18"/>
      <c r="CJ567" s="18"/>
      <c r="CK567" s="8"/>
    </row>
    <row r="568" spans="1:89" ht="15.75" customHeight="1" x14ac:dyDescent="0.25">
      <c r="A568" s="18"/>
      <c r="B568" s="18"/>
      <c r="C568" s="18"/>
      <c r="D568" s="193"/>
      <c r="E568" s="18"/>
      <c r="F568" s="18"/>
      <c r="G568" s="18"/>
      <c r="H568" s="18"/>
      <c r="I568" s="18"/>
      <c r="J568" s="18"/>
      <c r="K568" s="18"/>
      <c r="BT568" s="18"/>
      <c r="BU568" s="18"/>
      <c r="BW568" s="18"/>
      <c r="BX568" s="18"/>
      <c r="BY568" s="18"/>
      <c r="BZ568" s="18"/>
      <c r="CA568" s="18"/>
      <c r="CB568" s="18"/>
      <c r="CC568" s="18"/>
      <c r="CD568" s="18"/>
      <c r="CE568" s="18"/>
      <c r="CF568" s="18"/>
      <c r="CG568" s="18"/>
      <c r="CH568" s="18"/>
      <c r="CI568" s="18"/>
      <c r="CJ568" s="18"/>
      <c r="CK568" s="8"/>
    </row>
    <row r="569" spans="1:89" ht="15.75" customHeight="1" x14ac:dyDescent="0.25">
      <c r="A569" s="18"/>
      <c r="B569" s="18"/>
      <c r="C569" s="18"/>
      <c r="D569" s="193"/>
      <c r="E569" s="18"/>
      <c r="F569" s="18"/>
      <c r="G569" s="18"/>
      <c r="H569" s="18"/>
      <c r="I569" s="18"/>
      <c r="J569" s="18"/>
      <c r="K569" s="18"/>
      <c r="BT569" s="18"/>
      <c r="BU569" s="18"/>
      <c r="BW569" s="18"/>
      <c r="BX569" s="18"/>
      <c r="BY569" s="18"/>
      <c r="BZ569" s="18"/>
      <c r="CA569" s="18"/>
      <c r="CB569" s="18"/>
      <c r="CC569" s="18"/>
      <c r="CD569" s="18"/>
      <c r="CE569" s="18"/>
      <c r="CF569" s="18"/>
      <c r="CG569" s="18"/>
      <c r="CH569" s="18"/>
      <c r="CI569" s="18"/>
      <c r="CJ569" s="18"/>
      <c r="CK569" s="8"/>
    </row>
    <row r="570" spans="1:89" ht="15.75" customHeight="1" x14ac:dyDescent="0.25">
      <c r="A570" s="18"/>
      <c r="B570" s="18"/>
      <c r="C570" s="18"/>
      <c r="D570" s="193"/>
      <c r="E570" s="18"/>
      <c r="F570" s="18"/>
      <c r="G570" s="18"/>
      <c r="H570" s="18"/>
      <c r="I570" s="18"/>
      <c r="J570" s="18"/>
      <c r="K570" s="18"/>
      <c r="BT570" s="18"/>
      <c r="BU570" s="18"/>
      <c r="BW570" s="18"/>
      <c r="BX570" s="18"/>
      <c r="BY570" s="18"/>
      <c r="BZ570" s="18"/>
      <c r="CA570" s="18"/>
      <c r="CB570" s="18"/>
      <c r="CC570" s="18"/>
      <c r="CD570" s="18"/>
      <c r="CE570" s="18"/>
      <c r="CF570" s="18"/>
      <c r="CG570" s="18"/>
      <c r="CH570" s="18"/>
      <c r="CI570" s="18"/>
      <c r="CJ570" s="18"/>
      <c r="CK570" s="8"/>
    </row>
    <row r="571" spans="1:89" ht="15.75" customHeight="1" x14ac:dyDescent="0.25">
      <c r="A571" s="18"/>
      <c r="B571" s="18"/>
      <c r="C571" s="18"/>
      <c r="D571" s="193"/>
      <c r="E571" s="18"/>
      <c r="F571" s="18"/>
      <c r="G571" s="18"/>
      <c r="H571" s="18"/>
      <c r="I571" s="18"/>
      <c r="J571" s="18"/>
      <c r="K571" s="18"/>
      <c r="BT571" s="18"/>
      <c r="BU571" s="18"/>
      <c r="BW571" s="18"/>
      <c r="BX571" s="18"/>
      <c r="BY571" s="18"/>
      <c r="BZ571" s="18"/>
      <c r="CA571" s="18"/>
      <c r="CB571" s="18"/>
      <c r="CC571" s="18"/>
      <c r="CD571" s="18"/>
      <c r="CE571" s="18"/>
      <c r="CF571" s="18"/>
      <c r="CG571" s="18"/>
      <c r="CH571" s="18"/>
      <c r="CI571" s="18"/>
      <c r="CJ571" s="18"/>
      <c r="CK571" s="8"/>
    </row>
    <row r="572" spans="1:89" ht="15.75" customHeight="1" x14ac:dyDescent="0.25">
      <c r="A572" s="18"/>
      <c r="B572" s="18"/>
      <c r="C572" s="18"/>
      <c r="D572" s="193"/>
      <c r="E572" s="18"/>
      <c r="F572" s="18"/>
      <c r="G572" s="18"/>
      <c r="H572" s="18"/>
      <c r="I572" s="18"/>
      <c r="J572" s="18"/>
      <c r="K572" s="18"/>
      <c r="BT572" s="18"/>
      <c r="BU572" s="18"/>
      <c r="BW572" s="18"/>
      <c r="BX572" s="18"/>
      <c r="BY572" s="18"/>
      <c r="BZ572" s="18"/>
      <c r="CA572" s="18"/>
      <c r="CB572" s="18"/>
      <c r="CC572" s="18"/>
      <c r="CD572" s="18"/>
      <c r="CE572" s="18"/>
      <c r="CF572" s="18"/>
      <c r="CG572" s="18"/>
      <c r="CH572" s="18"/>
      <c r="CI572" s="18"/>
      <c r="CJ572" s="18"/>
      <c r="CK572" s="8"/>
    </row>
    <row r="573" spans="1:89" ht="15.75" customHeight="1" x14ac:dyDescent="0.25">
      <c r="A573" s="18"/>
      <c r="B573" s="18"/>
      <c r="C573" s="18"/>
      <c r="D573" s="193"/>
      <c r="E573" s="18"/>
      <c r="F573" s="18"/>
      <c r="G573" s="18"/>
      <c r="H573" s="18"/>
      <c r="I573" s="18"/>
      <c r="J573" s="18"/>
      <c r="K573" s="18"/>
      <c r="BT573" s="18"/>
      <c r="BU573" s="18"/>
      <c r="BW573" s="18"/>
      <c r="BX573" s="18"/>
      <c r="BY573" s="18"/>
      <c r="BZ573" s="18"/>
      <c r="CA573" s="18"/>
      <c r="CB573" s="18"/>
      <c r="CC573" s="18"/>
      <c r="CD573" s="18"/>
      <c r="CE573" s="18"/>
      <c r="CF573" s="18"/>
      <c r="CG573" s="18"/>
      <c r="CH573" s="18"/>
      <c r="CI573" s="18"/>
      <c r="CJ573" s="18"/>
      <c r="CK573" s="8"/>
    </row>
    <row r="574" spans="1:89" ht="15.75" customHeight="1" x14ac:dyDescent="0.25">
      <c r="A574" s="18"/>
      <c r="B574" s="18"/>
      <c r="C574" s="18"/>
      <c r="D574" s="193"/>
      <c r="E574" s="18"/>
      <c r="F574" s="18"/>
      <c r="G574" s="18"/>
      <c r="H574" s="18"/>
      <c r="I574" s="18"/>
      <c r="J574" s="18"/>
      <c r="K574" s="18"/>
      <c r="BT574" s="18"/>
      <c r="BU574" s="18"/>
      <c r="BW574" s="18"/>
      <c r="BX574" s="18"/>
      <c r="BY574" s="18"/>
      <c r="BZ574" s="18"/>
      <c r="CA574" s="18"/>
      <c r="CB574" s="18"/>
      <c r="CC574" s="18"/>
      <c r="CD574" s="18"/>
      <c r="CE574" s="18"/>
      <c r="CF574" s="18"/>
      <c r="CG574" s="18"/>
      <c r="CH574" s="18"/>
      <c r="CI574" s="18"/>
      <c r="CJ574" s="18"/>
      <c r="CK574" s="8"/>
    </row>
    <row r="575" spans="1:89" ht="15.75" customHeight="1" x14ac:dyDescent="0.25">
      <c r="A575" s="18"/>
      <c r="B575" s="18"/>
      <c r="C575" s="18"/>
      <c r="D575" s="193"/>
      <c r="E575" s="18"/>
      <c r="F575" s="18"/>
      <c r="G575" s="18"/>
      <c r="H575" s="18"/>
      <c r="I575" s="18"/>
      <c r="J575" s="18"/>
      <c r="K575" s="18"/>
      <c r="BT575" s="18"/>
      <c r="BU575" s="18"/>
      <c r="BW575" s="18"/>
      <c r="BX575" s="18"/>
      <c r="BY575" s="18"/>
      <c r="BZ575" s="18"/>
      <c r="CA575" s="18"/>
      <c r="CB575" s="18"/>
      <c r="CC575" s="18"/>
      <c r="CD575" s="18"/>
      <c r="CE575" s="18"/>
      <c r="CF575" s="18"/>
      <c r="CG575" s="18"/>
      <c r="CH575" s="18"/>
      <c r="CI575" s="18"/>
      <c r="CJ575" s="18"/>
      <c r="CK575" s="8"/>
    </row>
    <row r="576" spans="1:89" ht="15.75" customHeight="1" x14ac:dyDescent="0.25">
      <c r="A576" s="18"/>
      <c r="B576" s="18"/>
      <c r="C576" s="18"/>
      <c r="D576" s="193"/>
      <c r="E576" s="18"/>
      <c r="F576" s="18"/>
      <c r="G576" s="18"/>
      <c r="H576" s="18"/>
      <c r="I576" s="18"/>
      <c r="J576" s="18"/>
      <c r="K576" s="18"/>
      <c r="BT576" s="18"/>
      <c r="BU576" s="18"/>
      <c r="BW576" s="18"/>
      <c r="BX576" s="18"/>
      <c r="BY576" s="18"/>
      <c r="BZ576" s="18"/>
      <c r="CA576" s="18"/>
      <c r="CB576" s="18"/>
      <c r="CC576" s="18"/>
      <c r="CD576" s="18"/>
      <c r="CE576" s="18"/>
      <c r="CF576" s="18"/>
      <c r="CG576" s="18"/>
      <c r="CH576" s="18"/>
      <c r="CI576" s="18"/>
      <c r="CJ576" s="18"/>
      <c r="CK576" s="8"/>
    </row>
    <row r="577" spans="1:89" ht="15.75" customHeight="1" x14ac:dyDescent="0.25">
      <c r="A577" s="18"/>
      <c r="B577" s="18"/>
      <c r="C577" s="18"/>
      <c r="D577" s="193"/>
      <c r="E577" s="18"/>
      <c r="F577" s="18"/>
      <c r="G577" s="18"/>
      <c r="H577" s="18"/>
      <c r="I577" s="18"/>
      <c r="J577" s="18"/>
      <c r="K577" s="18"/>
      <c r="BT577" s="18"/>
      <c r="BU577" s="18"/>
      <c r="BW577" s="18"/>
      <c r="BX577" s="18"/>
      <c r="BY577" s="18"/>
      <c r="BZ577" s="18"/>
      <c r="CA577" s="18"/>
      <c r="CB577" s="18"/>
      <c r="CC577" s="18"/>
      <c r="CD577" s="18"/>
      <c r="CE577" s="18"/>
      <c r="CF577" s="18"/>
      <c r="CG577" s="18"/>
      <c r="CH577" s="18"/>
      <c r="CI577" s="18"/>
      <c r="CJ577" s="18"/>
      <c r="CK577" s="8"/>
    </row>
    <row r="578" spans="1:89" ht="15.75" customHeight="1" x14ac:dyDescent="0.25">
      <c r="A578" s="18"/>
      <c r="B578" s="18"/>
      <c r="C578" s="18"/>
      <c r="D578" s="193"/>
      <c r="E578" s="18"/>
      <c r="F578" s="18"/>
      <c r="G578" s="18"/>
      <c r="H578" s="18"/>
      <c r="I578" s="18"/>
      <c r="J578" s="18"/>
      <c r="K578" s="18"/>
      <c r="BT578" s="18"/>
      <c r="BU578" s="18"/>
      <c r="BW578" s="18"/>
      <c r="BX578" s="18"/>
      <c r="BY578" s="18"/>
      <c r="BZ578" s="18"/>
      <c r="CA578" s="18"/>
      <c r="CB578" s="18"/>
      <c r="CC578" s="18"/>
      <c r="CD578" s="18"/>
      <c r="CE578" s="18"/>
      <c r="CF578" s="18"/>
      <c r="CG578" s="18"/>
      <c r="CH578" s="18"/>
      <c r="CI578" s="18"/>
      <c r="CJ578" s="18"/>
      <c r="CK578" s="8"/>
    </row>
    <row r="579" spans="1:89" ht="15.75" customHeight="1" x14ac:dyDescent="0.25">
      <c r="A579" s="18"/>
      <c r="B579" s="18"/>
      <c r="C579" s="18"/>
      <c r="D579" s="193"/>
      <c r="E579" s="18"/>
      <c r="F579" s="18"/>
      <c r="G579" s="18"/>
      <c r="H579" s="18"/>
      <c r="I579" s="18"/>
      <c r="J579" s="18"/>
      <c r="K579" s="18"/>
      <c r="BT579" s="18"/>
      <c r="BU579" s="18"/>
      <c r="BW579" s="18"/>
      <c r="BX579" s="18"/>
      <c r="BY579" s="18"/>
      <c r="BZ579" s="18"/>
      <c r="CA579" s="18"/>
      <c r="CB579" s="18"/>
      <c r="CC579" s="18"/>
      <c r="CD579" s="18"/>
      <c r="CE579" s="18"/>
      <c r="CF579" s="18"/>
      <c r="CG579" s="18"/>
      <c r="CH579" s="18"/>
      <c r="CI579" s="18"/>
      <c r="CJ579" s="18"/>
      <c r="CK579" s="8"/>
    </row>
    <row r="580" spans="1:89" ht="15.75" customHeight="1" x14ac:dyDescent="0.25">
      <c r="A580" s="18"/>
      <c r="B580" s="18"/>
      <c r="C580" s="18"/>
      <c r="D580" s="193"/>
      <c r="E580" s="18"/>
      <c r="F580" s="18"/>
      <c r="G580" s="18"/>
      <c r="H580" s="18"/>
      <c r="I580" s="18"/>
      <c r="J580" s="18"/>
      <c r="K580" s="18"/>
      <c r="BT580" s="18"/>
      <c r="BU580" s="18"/>
      <c r="BW580" s="18"/>
      <c r="BX580" s="18"/>
      <c r="BY580" s="18"/>
      <c r="BZ580" s="18"/>
      <c r="CA580" s="18"/>
      <c r="CB580" s="18"/>
      <c r="CC580" s="18"/>
      <c r="CD580" s="18"/>
      <c r="CE580" s="18"/>
      <c r="CF580" s="18"/>
      <c r="CG580" s="18"/>
      <c r="CH580" s="18"/>
      <c r="CI580" s="18"/>
      <c r="CJ580" s="18"/>
      <c r="CK580" s="8"/>
    </row>
    <row r="581" spans="1:89" ht="15.75" customHeight="1" x14ac:dyDescent="0.25">
      <c r="A581" s="18"/>
      <c r="B581" s="18"/>
      <c r="C581" s="18"/>
      <c r="D581" s="193"/>
      <c r="E581" s="18"/>
      <c r="F581" s="18"/>
      <c r="G581" s="18"/>
      <c r="H581" s="18"/>
      <c r="I581" s="18"/>
      <c r="J581" s="18"/>
      <c r="K581" s="18"/>
      <c r="BT581" s="18"/>
      <c r="BU581" s="18"/>
      <c r="BW581" s="18"/>
      <c r="BX581" s="18"/>
      <c r="BY581" s="18"/>
      <c r="BZ581" s="18"/>
      <c r="CA581" s="18"/>
      <c r="CB581" s="18"/>
      <c r="CC581" s="18"/>
      <c r="CD581" s="18"/>
      <c r="CE581" s="18"/>
      <c r="CF581" s="18"/>
      <c r="CG581" s="18"/>
      <c r="CH581" s="18"/>
      <c r="CI581" s="18"/>
      <c r="CJ581" s="18"/>
      <c r="CK581" s="8"/>
    </row>
    <row r="582" spans="1:89" ht="15.75" customHeight="1" x14ac:dyDescent="0.25">
      <c r="A582" s="18"/>
      <c r="B582" s="18"/>
      <c r="C582" s="18"/>
      <c r="D582" s="193"/>
      <c r="E582" s="18"/>
      <c r="F582" s="18"/>
      <c r="G582" s="18"/>
      <c r="H582" s="18"/>
      <c r="I582" s="18"/>
      <c r="J582" s="18"/>
      <c r="K582" s="18"/>
      <c r="BT582" s="18"/>
      <c r="BU582" s="18"/>
      <c r="BW582" s="18"/>
      <c r="BX582" s="18"/>
      <c r="BY582" s="18"/>
      <c r="BZ582" s="18"/>
      <c r="CA582" s="18"/>
      <c r="CB582" s="18"/>
      <c r="CC582" s="18"/>
      <c r="CD582" s="18"/>
      <c r="CE582" s="18"/>
      <c r="CF582" s="18"/>
      <c r="CG582" s="18"/>
      <c r="CH582" s="18"/>
      <c r="CI582" s="18"/>
      <c r="CJ582" s="18"/>
      <c r="CK582" s="8"/>
    </row>
    <row r="583" spans="1:89" ht="15.75" customHeight="1" x14ac:dyDescent="0.25">
      <c r="A583" s="18"/>
      <c r="B583" s="18"/>
      <c r="C583" s="18"/>
      <c r="D583" s="193"/>
      <c r="E583" s="18"/>
      <c r="F583" s="18"/>
      <c r="G583" s="18"/>
      <c r="H583" s="18"/>
      <c r="I583" s="18"/>
      <c r="J583" s="18"/>
      <c r="K583" s="18"/>
      <c r="BT583" s="18"/>
      <c r="BU583" s="18"/>
      <c r="BW583" s="18"/>
      <c r="BX583" s="18"/>
      <c r="BY583" s="18"/>
      <c r="BZ583" s="18"/>
      <c r="CA583" s="18"/>
      <c r="CB583" s="18"/>
      <c r="CC583" s="18"/>
      <c r="CD583" s="18"/>
      <c r="CE583" s="18"/>
      <c r="CF583" s="18"/>
      <c r="CG583" s="18"/>
      <c r="CH583" s="18"/>
      <c r="CI583" s="18"/>
      <c r="CJ583" s="18"/>
      <c r="CK583" s="8"/>
    </row>
    <row r="584" spans="1:89" ht="15.75" customHeight="1" x14ac:dyDescent="0.25">
      <c r="A584" s="18"/>
      <c r="B584" s="18"/>
      <c r="C584" s="18"/>
      <c r="D584" s="193"/>
      <c r="E584" s="18"/>
      <c r="F584" s="18"/>
      <c r="G584" s="18"/>
      <c r="H584" s="18"/>
      <c r="I584" s="18"/>
      <c r="J584" s="18"/>
      <c r="K584" s="18"/>
      <c r="BT584" s="18"/>
      <c r="BU584" s="18"/>
      <c r="BW584" s="18"/>
      <c r="BX584" s="18"/>
      <c r="BY584" s="18"/>
      <c r="BZ584" s="18"/>
      <c r="CA584" s="18"/>
      <c r="CB584" s="18"/>
      <c r="CC584" s="18"/>
      <c r="CD584" s="18"/>
      <c r="CE584" s="18"/>
      <c r="CF584" s="18"/>
      <c r="CG584" s="18"/>
      <c r="CH584" s="18"/>
      <c r="CI584" s="18"/>
      <c r="CJ584" s="18"/>
      <c r="CK584" s="8"/>
    </row>
    <row r="585" spans="1:89" ht="15.75" customHeight="1" x14ac:dyDescent="0.25">
      <c r="A585" s="18"/>
      <c r="B585" s="18"/>
      <c r="C585" s="18"/>
      <c r="D585" s="193"/>
      <c r="E585" s="18"/>
      <c r="F585" s="18"/>
      <c r="G585" s="18"/>
      <c r="H585" s="18"/>
      <c r="I585" s="18"/>
      <c r="J585" s="18"/>
      <c r="K585" s="18"/>
      <c r="BT585" s="18"/>
      <c r="BU585" s="18"/>
      <c r="BW585" s="18"/>
      <c r="BX585" s="18"/>
      <c r="BY585" s="18"/>
      <c r="BZ585" s="18"/>
      <c r="CA585" s="18"/>
      <c r="CB585" s="18"/>
      <c r="CC585" s="18"/>
      <c r="CD585" s="18"/>
      <c r="CE585" s="18"/>
      <c r="CF585" s="18"/>
      <c r="CG585" s="18"/>
      <c r="CH585" s="18"/>
      <c r="CI585" s="18"/>
      <c r="CJ585" s="18"/>
      <c r="CK585" s="8"/>
    </row>
    <row r="586" spans="1:89" ht="15.75" customHeight="1" x14ac:dyDescent="0.25">
      <c r="A586" s="18"/>
      <c r="B586" s="18"/>
      <c r="C586" s="18"/>
      <c r="D586" s="193"/>
      <c r="E586" s="18"/>
      <c r="F586" s="18"/>
      <c r="G586" s="18"/>
      <c r="H586" s="18"/>
      <c r="I586" s="18"/>
      <c r="J586" s="18"/>
      <c r="K586" s="18"/>
      <c r="BT586" s="18"/>
      <c r="BU586" s="18"/>
      <c r="BW586" s="18"/>
      <c r="BX586" s="18"/>
      <c r="BY586" s="18"/>
      <c r="BZ586" s="18"/>
      <c r="CA586" s="18"/>
      <c r="CB586" s="18"/>
      <c r="CC586" s="18"/>
      <c r="CD586" s="18"/>
      <c r="CE586" s="18"/>
      <c r="CF586" s="18"/>
      <c r="CG586" s="18"/>
      <c r="CH586" s="18"/>
      <c r="CI586" s="18"/>
      <c r="CJ586" s="18"/>
      <c r="CK586" s="8"/>
    </row>
    <row r="587" spans="1:89" ht="15.75" customHeight="1" x14ac:dyDescent="0.25">
      <c r="A587" s="18"/>
      <c r="B587" s="18"/>
      <c r="C587" s="18"/>
      <c r="D587" s="193"/>
      <c r="E587" s="18"/>
      <c r="F587" s="18"/>
      <c r="G587" s="18"/>
      <c r="H587" s="18"/>
      <c r="I587" s="18"/>
      <c r="J587" s="18"/>
      <c r="K587" s="18"/>
      <c r="BT587" s="18"/>
      <c r="BU587" s="18"/>
      <c r="BW587" s="18"/>
      <c r="BX587" s="18"/>
      <c r="BY587" s="18"/>
      <c r="BZ587" s="18"/>
      <c r="CA587" s="18"/>
      <c r="CB587" s="18"/>
      <c r="CC587" s="18"/>
      <c r="CD587" s="18"/>
      <c r="CE587" s="18"/>
      <c r="CF587" s="18"/>
      <c r="CG587" s="18"/>
      <c r="CH587" s="18"/>
      <c r="CI587" s="18"/>
      <c r="CJ587" s="18"/>
      <c r="CK587" s="8"/>
    </row>
    <row r="588" spans="1:89" ht="15.75" customHeight="1" x14ac:dyDescent="0.25">
      <c r="A588" s="18"/>
      <c r="B588" s="18"/>
      <c r="C588" s="18"/>
      <c r="D588" s="193"/>
      <c r="E588" s="18"/>
      <c r="F588" s="18"/>
      <c r="G588" s="18"/>
      <c r="H588" s="18"/>
      <c r="I588" s="18"/>
      <c r="J588" s="18"/>
      <c r="K588" s="18"/>
      <c r="BT588" s="18"/>
      <c r="BU588" s="18"/>
      <c r="BW588" s="18"/>
      <c r="BX588" s="18"/>
      <c r="BY588" s="18"/>
      <c r="BZ588" s="18"/>
      <c r="CA588" s="18"/>
      <c r="CB588" s="18"/>
      <c r="CC588" s="18"/>
      <c r="CD588" s="18"/>
      <c r="CE588" s="18"/>
      <c r="CF588" s="18"/>
      <c r="CG588" s="18"/>
      <c r="CH588" s="18"/>
      <c r="CI588" s="18"/>
      <c r="CJ588" s="18"/>
      <c r="CK588" s="8"/>
    </row>
    <row r="589" spans="1:89" ht="15.75" customHeight="1" x14ac:dyDescent="0.25">
      <c r="A589" s="18"/>
      <c r="B589" s="18"/>
      <c r="C589" s="18"/>
      <c r="D589" s="193"/>
      <c r="E589" s="18"/>
      <c r="F589" s="18"/>
      <c r="G589" s="18"/>
      <c r="H589" s="18"/>
      <c r="I589" s="18"/>
      <c r="J589" s="18"/>
      <c r="K589" s="18"/>
      <c r="BT589" s="18"/>
      <c r="BU589" s="18"/>
      <c r="BW589" s="18"/>
      <c r="BX589" s="18"/>
      <c r="BY589" s="18"/>
      <c r="BZ589" s="18"/>
      <c r="CA589" s="18"/>
      <c r="CB589" s="18"/>
      <c r="CC589" s="18"/>
      <c r="CD589" s="18"/>
      <c r="CE589" s="18"/>
      <c r="CF589" s="18"/>
      <c r="CG589" s="18"/>
      <c r="CH589" s="18"/>
      <c r="CI589" s="18"/>
      <c r="CJ589" s="18"/>
      <c r="CK589" s="8"/>
    </row>
    <row r="590" spans="1:89" ht="15.75" customHeight="1" x14ac:dyDescent="0.25">
      <c r="A590" s="18"/>
      <c r="B590" s="18"/>
      <c r="C590" s="18"/>
      <c r="D590" s="193"/>
      <c r="E590" s="18"/>
      <c r="F590" s="18"/>
      <c r="G590" s="18"/>
      <c r="H590" s="18"/>
      <c r="I590" s="18"/>
      <c r="J590" s="18"/>
      <c r="K590" s="18"/>
      <c r="BT590" s="18"/>
      <c r="BU590" s="18"/>
      <c r="BW590" s="18"/>
      <c r="BX590" s="18"/>
      <c r="BY590" s="18"/>
      <c r="BZ590" s="18"/>
      <c r="CA590" s="18"/>
      <c r="CB590" s="18"/>
      <c r="CC590" s="18"/>
      <c r="CD590" s="18"/>
      <c r="CE590" s="18"/>
      <c r="CF590" s="18"/>
      <c r="CG590" s="18"/>
      <c r="CH590" s="18"/>
      <c r="CI590" s="18"/>
      <c r="CJ590" s="18"/>
      <c r="CK590" s="8"/>
    </row>
    <row r="591" spans="1:89" ht="15.75" customHeight="1" x14ac:dyDescent="0.25">
      <c r="A591" s="18"/>
      <c r="B591" s="18"/>
      <c r="C591" s="18"/>
      <c r="D591" s="193"/>
      <c r="E591" s="18"/>
      <c r="F591" s="18"/>
      <c r="G591" s="18"/>
      <c r="H591" s="18"/>
      <c r="I591" s="18"/>
      <c r="J591" s="18"/>
      <c r="K591" s="18"/>
      <c r="BT591" s="18"/>
      <c r="BU591" s="18"/>
      <c r="BW591" s="18"/>
      <c r="BX591" s="18"/>
      <c r="BY591" s="18"/>
      <c r="BZ591" s="18"/>
      <c r="CA591" s="18"/>
      <c r="CB591" s="18"/>
      <c r="CC591" s="18"/>
      <c r="CD591" s="18"/>
      <c r="CE591" s="18"/>
      <c r="CF591" s="18"/>
      <c r="CG591" s="18"/>
      <c r="CH591" s="18"/>
      <c r="CI591" s="18"/>
      <c r="CJ591" s="18"/>
      <c r="CK591" s="8"/>
    </row>
    <row r="592" spans="1:89" ht="15.75" customHeight="1" x14ac:dyDescent="0.25">
      <c r="A592" s="18"/>
      <c r="B592" s="18"/>
      <c r="C592" s="18"/>
      <c r="D592" s="193"/>
      <c r="E592" s="18"/>
      <c r="F592" s="18"/>
      <c r="G592" s="18"/>
      <c r="H592" s="18"/>
      <c r="I592" s="18"/>
      <c r="J592" s="18"/>
      <c r="K592" s="18"/>
      <c r="BT592" s="18"/>
      <c r="BU592" s="18"/>
      <c r="BW592" s="18"/>
      <c r="BX592" s="18"/>
      <c r="BY592" s="18"/>
      <c r="BZ592" s="18"/>
      <c r="CA592" s="18"/>
      <c r="CB592" s="18"/>
      <c r="CC592" s="18"/>
      <c r="CD592" s="18"/>
      <c r="CE592" s="18"/>
      <c r="CF592" s="18"/>
      <c r="CG592" s="18"/>
      <c r="CH592" s="18"/>
      <c r="CI592" s="18"/>
      <c r="CJ592" s="18"/>
      <c r="CK592" s="8"/>
    </row>
    <row r="593" spans="1:89" ht="15.75" customHeight="1" x14ac:dyDescent="0.25">
      <c r="A593" s="18"/>
      <c r="B593" s="18"/>
      <c r="C593" s="18"/>
      <c r="D593" s="193"/>
      <c r="E593" s="18"/>
      <c r="F593" s="18"/>
      <c r="G593" s="18"/>
      <c r="H593" s="18"/>
      <c r="I593" s="18"/>
      <c r="J593" s="18"/>
      <c r="K593" s="18"/>
      <c r="BT593" s="18"/>
      <c r="BU593" s="18"/>
      <c r="BW593" s="18"/>
      <c r="BX593" s="18"/>
      <c r="BY593" s="18"/>
      <c r="BZ593" s="18"/>
      <c r="CA593" s="18"/>
      <c r="CB593" s="18"/>
      <c r="CC593" s="18"/>
      <c r="CD593" s="18"/>
      <c r="CE593" s="18"/>
      <c r="CF593" s="18"/>
      <c r="CG593" s="18"/>
      <c r="CH593" s="18"/>
      <c r="CI593" s="18"/>
      <c r="CJ593" s="18"/>
      <c r="CK593" s="8"/>
    </row>
    <row r="594" spans="1:89" ht="15.75" customHeight="1" x14ac:dyDescent="0.25">
      <c r="A594" s="18"/>
      <c r="B594" s="18"/>
      <c r="C594" s="18"/>
      <c r="D594" s="193"/>
      <c r="E594" s="18"/>
      <c r="F594" s="18"/>
      <c r="G594" s="18"/>
      <c r="H594" s="18"/>
      <c r="I594" s="18"/>
      <c r="J594" s="18"/>
      <c r="K594" s="18"/>
      <c r="BT594" s="18"/>
      <c r="BU594" s="18"/>
      <c r="BW594" s="18"/>
      <c r="BX594" s="18"/>
      <c r="BY594" s="18"/>
      <c r="BZ594" s="18"/>
      <c r="CA594" s="18"/>
      <c r="CB594" s="18"/>
      <c r="CC594" s="18"/>
      <c r="CD594" s="18"/>
      <c r="CE594" s="18"/>
      <c r="CF594" s="18"/>
      <c r="CG594" s="18"/>
      <c r="CH594" s="18"/>
      <c r="CI594" s="18"/>
      <c r="CJ594" s="18"/>
      <c r="CK594" s="8"/>
    </row>
    <row r="595" spans="1:89" ht="15.75" customHeight="1" x14ac:dyDescent="0.25">
      <c r="A595" s="18"/>
      <c r="B595" s="18"/>
      <c r="C595" s="18"/>
      <c r="D595" s="193"/>
      <c r="E595" s="18"/>
      <c r="F595" s="18"/>
      <c r="G595" s="18"/>
      <c r="H595" s="18"/>
      <c r="I595" s="18"/>
      <c r="J595" s="18"/>
      <c r="K595" s="18"/>
      <c r="BT595" s="18"/>
      <c r="BU595" s="18"/>
      <c r="BW595" s="18"/>
      <c r="BX595" s="18"/>
      <c r="BY595" s="18"/>
      <c r="BZ595" s="18"/>
      <c r="CA595" s="18"/>
      <c r="CB595" s="18"/>
      <c r="CC595" s="18"/>
      <c r="CD595" s="18"/>
      <c r="CE595" s="18"/>
      <c r="CF595" s="18"/>
      <c r="CG595" s="18"/>
      <c r="CH595" s="18"/>
      <c r="CI595" s="18"/>
      <c r="CJ595" s="18"/>
      <c r="CK595" s="8"/>
    </row>
    <row r="596" spans="1:89" ht="15.75" customHeight="1" x14ac:dyDescent="0.25">
      <c r="A596" s="18"/>
      <c r="B596" s="18"/>
      <c r="C596" s="18"/>
      <c r="D596" s="193"/>
      <c r="E596" s="18"/>
      <c r="F596" s="18"/>
      <c r="G596" s="18"/>
      <c r="H596" s="18"/>
      <c r="I596" s="18"/>
      <c r="J596" s="18"/>
      <c r="K596" s="18"/>
      <c r="BT596" s="18"/>
      <c r="BU596" s="18"/>
      <c r="BW596" s="18"/>
      <c r="BX596" s="18"/>
      <c r="BY596" s="18"/>
      <c r="BZ596" s="18"/>
      <c r="CA596" s="18"/>
      <c r="CB596" s="18"/>
      <c r="CC596" s="18"/>
      <c r="CD596" s="18"/>
      <c r="CE596" s="18"/>
      <c r="CF596" s="18"/>
      <c r="CG596" s="18"/>
      <c r="CH596" s="18"/>
      <c r="CI596" s="18"/>
      <c r="CJ596" s="18"/>
      <c r="CK596" s="8"/>
    </row>
    <row r="597" spans="1:89" ht="15.75" customHeight="1" x14ac:dyDescent="0.25">
      <c r="A597" s="18"/>
      <c r="B597" s="18"/>
      <c r="C597" s="18"/>
      <c r="D597" s="193"/>
      <c r="E597" s="18"/>
      <c r="F597" s="18"/>
      <c r="G597" s="18"/>
      <c r="H597" s="18"/>
      <c r="I597" s="18"/>
      <c r="J597" s="18"/>
      <c r="K597" s="18"/>
      <c r="BT597" s="18"/>
      <c r="BU597" s="18"/>
      <c r="BW597" s="18"/>
      <c r="BX597" s="18"/>
      <c r="BY597" s="18"/>
      <c r="BZ597" s="18"/>
      <c r="CA597" s="18"/>
      <c r="CB597" s="18"/>
      <c r="CC597" s="18"/>
      <c r="CD597" s="18"/>
      <c r="CE597" s="18"/>
      <c r="CF597" s="18"/>
      <c r="CG597" s="18"/>
      <c r="CH597" s="18"/>
      <c r="CI597" s="18"/>
      <c r="CJ597" s="18"/>
      <c r="CK597" s="8"/>
    </row>
    <row r="598" spans="1:89" ht="15.75" customHeight="1" x14ac:dyDescent="0.25">
      <c r="A598" s="18"/>
      <c r="B598" s="18"/>
      <c r="C598" s="18"/>
      <c r="D598" s="193"/>
      <c r="E598" s="18"/>
      <c r="F598" s="18"/>
      <c r="G598" s="18"/>
      <c r="H598" s="18"/>
      <c r="I598" s="18"/>
      <c r="J598" s="18"/>
      <c r="K598" s="18"/>
      <c r="BT598" s="18"/>
      <c r="BU598" s="18"/>
      <c r="BW598" s="18"/>
      <c r="BX598" s="18"/>
      <c r="BY598" s="18"/>
      <c r="BZ598" s="18"/>
      <c r="CA598" s="18"/>
      <c r="CB598" s="18"/>
      <c r="CC598" s="18"/>
      <c r="CD598" s="18"/>
      <c r="CE598" s="18"/>
      <c r="CF598" s="18"/>
      <c r="CG598" s="18"/>
      <c r="CH598" s="18"/>
      <c r="CI598" s="18"/>
      <c r="CJ598" s="18"/>
      <c r="CK598" s="8"/>
    </row>
    <row r="599" spans="1:89" ht="15.75" customHeight="1" x14ac:dyDescent="0.25">
      <c r="A599" s="18"/>
      <c r="B599" s="18"/>
      <c r="C599" s="18"/>
      <c r="D599" s="193"/>
      <c r="E599" s="18"/>
      <c r="F599" s="18"/>
      <c r="G599" s="18"/>
      <c r="H599" s="18"/>
      <c r="I599" s="18"/>
      <c r="J599" s="18"/>
      <c r="K599" s="18"/>
      <c r="BT599" s="18"/>
      <c r="BU599" s="18"/>
      <c r="BW599" s="18"/>
      <c r="BX599" s="18"/>
      <c r="BY599" s="18"/>
      <c r="BZ599" s="18"/>
      <c r="CA599" s="18"/>
      <c r="CB599" s="18"/>
      <c r="CC599" s="18"/>
      <c r="CD599" s="18"/>
      <c r="CE599" s="18"/>
      <c r="CF599" s="18"/>
      <c r="CG599" s="18"/>
      <c r="CH599" s="18"/>
      <c r="CI599" s="18"/>
      <c r="CJ599" s="18"/>
      <c r="CK599" s="8"/>
    </row>
    <row r="600" spans="1:89" ht="15.75" customHeight="1" x14ac:dyDescent="0.25">
      <c r="A600" s="18"/>
      <c r="B600" s="18"/>
      <c r="C600" s="18"/>
      <c r="D600" s="193"/>
      <c r="E600" s="18"/>
      <c r="F600" s="18"/>
      <c r="G600" s="18"/>
      <c r="H600" s="18"/>
      <c r="I600" s="18"/>
      <c r="J600" s="18"/>
      <c r="K600" s="18"/>
      <c r="BT600" s="18"/>
      <c r="BU600" s="18"/>
      <c r="BW600" s="18"/>
      <c r="BX600" s="18"/>
      <c r="BY600" s="18"/>
      <c r="BZ600" s="18"/>
      <c r="CA600" s="18"/>
      <c r="CB600" s="18"/>
      <c r="CC600" s="18"/>
      <c r="CD600" s="18"/>
      <c r="CE600" s="18"/>
      <c r="CF600" s="18"/>
      <c r="CG600" s="18"/>
      <c r="CH600" s="18"/>
      <c r="CI600" s="18"/>
      <c r="CJ600" s="18"/>
      <c r="CK600" s="8"/>
    </row>
    <row r="601" spans="1:89" ht="15.75" customHeight="1" x14ac:dyDescent="0.25">
      <c r="A601" s="18"/>
      <c r="B601" s="18"/>
      <c r="C601" s="18"/>
      <c r="D601" s="193"/>
      <c r="E601" s="18"/>
      <c r="F601" s="18"/>
      <c r="G601" s="18"/>
      <c r="H601" s="18"/>
      <c r="I601" s="18"/>
      <c r="J601" s="18"/>
      <c r="K601" s="18"/>
      <c r="BT601" s="18"/>
      <c r="BU601" s="18"/>
      <c r="BW601" s="18"/>
      <c r="BX601" s="18"/>
      <c r="BY601" s="18"/>
      <c r="BZ601" s="18"/>
      <c r="CA601" s="18"/>
      <c r="CB601" s="18"/>
      <c r="CC601" s="18"/>
      <c r="CD601" s="18"/>
      <c r="CE601" s="18"/>
      <c r="CF601" s="18"/>
      <c r="CG601" s="18"/>
      <c r="CH601" s="18"/>
      <c r="CI601" s="18"/>
      <c r="CJ601" s="18"/>
      <c r="CK601" s="8"/>
    </row>
    <row r="602" spans="1:89" ht="15.75" customHeight="1" x14ac:dyDescent="0.25">
      <c r="A602" s="18"/>
      <c r="B602" s="18"/>
      <c r="C602" s="18"/>
      <c r="D602" s="193"/>
      <c r="E602" s="18"/>
      <c r="F602" s="18"/>
      <c r="G602" s="18"/>
      <c r="H602" s="18"/>
      <c r="I602" s="18"/>
      <c r="J602" s="18"/>
      <c r="K602" s="18"/>
      <c r="BT602" s="18"/>
      <c r="BU602" s="18"/>
      <c r="BW602" s="18"/>
      <c r="BX602" s="18"/>
      <c r="BY602" s="18"/>
      <c r="BZ602" s="18"/>
      <c r="CA602" s="18"/>
      <c r="CB602" s="18"/>
      <c r="CC602" s="18"/>
      <c r="CD602" s="18"/>
      <c r="CE602" s="18"/>
      <c r="CF602" s="18"/>
      <c r="CG602" s="18"/>
      <c r="CH602" s="18"/>
      <c r="CI602" s="18"/>
      <c r="CJ602" s="18"/>
      <c r="CK602" s="8"/>
    </row>
    <row r="603" spans="1:89" ht="15.75" customHeight="1" x14ac:dyDescent="0.25">
      <c r="A603" s="18"/>
      <c r="B603" s="18"/>
      <c r="C603" s="18"/>
      <c r="D603" s="193"/>
      <c r="E603" s="18"/>
      <c r="F603" s="18"/>
      <c r="G603" s="18"/>
      <c r="H603" s="18"/>
      <c r="I603" s="18"/>
      <c r="J603" s="18"/>
      <c r="K603" s="18"/>
      <c r="BT603" s="18"/>
      <c r="BU603" s="18"/>
      <c r="BW603" s="18"/>
      <c r="BX603" s="18"/>
      <c r="BY603" s="18"/>
      <c r="BZ603" s="18"/>
      <c r="CA603" s="18"/>
      <c r="CB603" s="18"/>
      <c r="CC603" s="18"/>
      <c r="CD603" s="18"/>
      <c r="CE603" s="18"/>
      <c r="CF603" s="18"/>
      <c r="CG603" s="18"/>
      <c r="CH603" s="18"/>
      <c r="CI603" s="18"/>
      <c r="CJ603" s="18"/>
      <c r="CK603" s="8"/>
    </row>
    <row r="604" spans="1:89" ht="15.75" customHeight="1" x14ac:dyDescent="0.25">
      <c r="A604" s="18"/>
      <c r="B604" s="18"/>
      <c r="C604" s="18"/>
      <c r="D604" s="193"/>
      <c r="E604" s="18"/>
      <c r="F604" s="18"/>
      <c r="G604" s="18"/>
      <c r="H604" s="18"/>
      <c r="I604" s="18"/>
      <c r="J604" s="18"/>
      <c r="K604" s="18"/>
      <c r="BT604" s="18"/>
      <c r="BU604" s="18"/>
      <c r="BW604" s="18"/>
      <c r="BX604" s="18"/>
      <c r="BY604" s="18"/>
      <c r="BZ604" s="18"/>
      <c r="CA604" s="18"/>
      <c r="CB604" s="18"/>
      <c r="CC604" s="18"/>
      <c r="CD604" s="18"/>
      <c r="CE604" s="18"/>
      <c r="CF604" s="18"/>
      <c r="CG604" s="18"/>
      <c r="CH604" s="18"/>
      <c r="CI604" s="18"/>
      <c r="CJ604" s="18"/>
      <c r="CK604" s="8"/>
    </row>
    <row r="605" spans="1:89" ht="15.75" customHeight="1" x14ac:dyDescent="0.25">
      <c r="A605" s="18"/>
      <c r="B605" s="18"/>
      <c r="C605" s="18"/>
      <c r="D605" s="193"/>
      <c r="E605" s="18"/>
      <c r="F605" s="18"/>
      <c r="G605" s="18"/>
      <c r="H605" s="18"/>
      <c r="I605" s="18"/>
      <c r="J605" s="18"/>
      <c r="K605" s="18"/>
      <c r="BT605" s="18"/>
      <c r="BU605" s="18"/>
      <c r="BW605" s="18"/>
      <c r="BX605" s="18"/>
      <c r="BY605" s="18"/>
      <c r="BZ605" s="18"/>
      <c r="CA605" s="18"/>
      <c r="CB605" s="18"/>
      <c r="CC605" s="18"/>
      <c r="CD605" s="18"/>
      <c r="CE605" s="18"/>
      <c r="CF605" s="18"/>
      <c r="CG605" s="18"/>
      <c r="CH605" s="18"/>
      <c r="CI605" s="18"/>
      <c r="CJ605" s="18"/>
      <c r="CK605" s="8"/>
    </row>
    <row r="606" spans="1:89" ht="15.75" customHeight="1" x14ac:dyDescent="0.25">
      <c r="A606" s="18"/>
      <c r="B606" s="18"/>
      <c r="C606" s="18"/>
      <c r="D606" s="193"/>
      <c r="E606" s="18"/>
      <c r="F606" s="18"/>
      <c r="G606" s="18"/>
      <c r="H606" s="18"/>
      <c r="I606" s="18"/>
      <c r="J606" s="18"/>
      <c r="K606" s="18"/>
      <c r="BT606" s="18"/>
      <c r="BU606" s="18"/>
      <c r="BW606" s="18"/>
      <c r="BX606" s="18"/>
      <c r="BY606" s="18"/>
      <c r="BZ606" s="18"/>
      <c r="CA606" s="18"/>
      <c r="CB606" s="18"/>
      <c r="CC606" s="18"/>
      <c r="CD606" s="18"/>
      <c r="CE606" s="18"/>
      <c r="CF606" s="18"/>
      <c r="CG606" s="18"/>
      <c r="CH606" s="18"/>
      <c r="CI606" s="18"/>
      <c r="CJ606" s="18"/>
      <c r="CK606" s="8"/>
    </row>
    <row r="607" spans="1:89" ht="15.75" customHeight="1" x14ac:dyDescent="0.25">
      <c r="A607" s="18"/>
      <c r="B607" s="18"/>
      <c r="C607" s="18"/>
      <c r="D607" s="193"/>
      <c r="E607" s="18"/>
      <c r="F607" s="18"/>
      <c r="G607" s="18"/>
      <c r="H607" s="18"/>
      <c r="I607" s="18"/>
      <c r="J607" s="18"/>
      <c r="K607" s="18"/>
      <c r="BT607" s="18"/>
      <c r="BU607" s="18"/>
      <c r="BW607" s="18"/>
      <c r="BX607" s="18"/>
      <c r="BY607" s="18"/>
      <c r="BZ607" s="18"/>
      <c r="CA607" s="18"/>
      <c r="CB607" s="18"/>
      <c r="CC607" s="18"/>
      <c r="CD607" s="18"/>
      <c r="CE607" s="18"/>
      <c r="CF607" s="18"/>
      <c r="CG607" s="18"/>
      <c r="CH607" s="18"/>
      <c r="CI607" s="18"/>
      <c r="CJ607" s="18"/>
      <c r="CK607" s="8"/>
    </row>
    <row r="608" spans="1:89" ht="15.75" customHeight="1" x14ac:dyDescent="0.25">
      <c r="A608" s="18"/>
      <c r="B608" s="18"/>
      <c r="C608" s="18"/>
      <c r="D608" s="193"/>
      <c r="E608" s="18"/>
      <c r="F608" s="18"/>
      <c r="G608" s="18"/>
      <c r="H608" s="18"/>
      <c r="I608" s="18"/>
      <c r="J608" s="18"/>
      <c r="K608" s="18"/>
      <c r="BT608" s="18"/>
      <c r="BU608" s="18"/>
      <c r="BW608" s="18"/>
      <c r="BX608" s="18"/>
      <c r="BY608" s="18"/>
      <c r="BZ608" s="18"/>
      <c r="CA608" s="18"/>
      <c r="CB608" s="18"/>
      <c r="CC608" s="18"/>
      <c r="CD608" s="18"/>
      <c r="CE608" s="18"/>
      <c r="CF608" s="18"/>
      <c r="CG608" s="18"/>
      <c r="CH608" s="18"/>
      <c r="CI608" s="18"/>
      <c r="CJ608" s="18"/>
      <c r="CK608" s="8"/>
    </row>
    <row r="609" spans="1:89" ht="15.75" customHeight="1" x14ac:dyDescent="0.25">
      <c r="A609" s="18"/>
      <c r="B609" s="18"/>
      <c r="C609" s="18"/>
      <c r="D609" s="193"/>
      <c r="E609" s="18"/>
      <c r="F609" s="18"/>
      <c r="G609" s="18"/>
      <c r="H609" s="18"/>
      <c r="I609" s="18"/>
      <c r="J609" s="18"/>
      <c r="K609" s="18"/>
      <c r="BT609" s="18"/>
      <c r="BU609" s="18"/>
      <c r="BW609" s="18"/>
      <c r="BX609" s="18"/>
      <c r="BY609" s="18"/>
      <c r="BZ609" s="18"/>
      <c r="CA609" s="18"/>
      <c r="CB609" s="18"/>
      <c r="CC609" s="18"/>
      <c r="CD609" s="18"/>
      <c r="CE609" s="18"/>
      <c r="CF609" s="18"/>
      <c r="CG609" s="18"/>
      <c r="CH609" s="18"/>
      <c r="CI609" s="18"/>
      <c r="CJ609" s="18"/>
      <c r="CK609" s="8"/>
    </row>
    <row r="610" spans="1:89" ht="15.75" customHeight="1" x14ac:dyDescent="0.25">
      <c r="A610" s="18"/>
      <c r="B610" s="18"/>
      <c r="C610" s="18"/>
      <c r="D610" s="193"/>
      <c r="E610" s="18"/>
      <c r="F610" s="18"/>
      <c r="G610" s="18"/>
      <c r="H610" s="18"/>
      <c r="I610" s="18"/>
      <c r="J610" s="18"/>
      <c r="K610" s="18"/>
      <c r="BT610" s="18"/>
      <c r="BU610" s="18"/>
      <c r="BW610" s="18"/>
      <c r="BX610" s="18"/>
      <c r="BY610" s="18"/>
      <c r="BZ610" s="18"/>
      <c r="CA610" s="18"/>
      <c r="CB610" s="18"/>
      <c r="CC610" s="18"/>
      <c r="CD610" s="18"/>
      <c r="CE610" s="18"/>
      <c r="CF610" s="18"/>
      <c r="CG610" s="18"/>
      <c r="CH610" s="18"/>
      <c r="CI610" s="18"/>
      <c r="CJ610" s="18"/>
      <c r="CK610" s="8"/>
    </row>
    <row r="611" spans="1:89" ht="15.75" customHeight="1" x14ac:dyDescent="0.25">
      <c r="A611" s="18"/>
      <c r="B611" s="18"/>
      <c r="C611" s="18"/>
      <c r="D611" s="193"/>
      <c r="E611" s="18"/>
      <c r="F611" s="18"/>
      <c r="G611" s="18"/>
      <c r="H611" s="18"/>
      <c r="I611" s="18"/>
      <c r="J611" s="18"/>
      <c r="K611" s="18"/>
      <c r="BT611" s="18"/>
      <c r="BU611" s="18"/>
      <c r="BW611" s="18"/>
      <c r="BX611" s="18"/>
      <c r="BY611" s="18"/>
      <c r="BZ611" s="18"/>
      <c r="CA611" s="18"/>
      <c r="CB611" s="18"/>
      <c r="CC611" s="18"/>
      <c r="CD611" s="18"/>
      <c r="CE611" s="18"/>
      <c r="CF611" s="18"/>
      <c r="CG611" s="18"/>
      <c r="CH611" s="18"/>
      <c r="CI611" s="18"/>
      <c r="CJ611" s="18"/>
      <c r="CK611" s="8"/>
    </row>
    <row r="612" spans="1:89" ht="15.75" customHeight="1" x14ac:dyDescent="0.25">
      <c r="A612" s="18"/>
      <c r="B612" s="18"/>
      <c r="C612" s="18"/>
      <c r="D612" s="193"/>
      <c r="E612" s="18"/>
      <c r="F612" s="18"/>
      <c r="G612" s="18"/>
      <c r="H612" s="18"/>
      <c r="I612" s="18"/>
      <c r="J612" s="18"/>
      <c r="K612" s="18"/>
      <c r="BT612" s="18"/>
      <c r="BU612" s="18"/>
      <c r="BW612" s="18"/>
      <c r="BX612" s="18"/>
      <c r="BY612" s="18"/>
      <c r="BZ612" s="18"/>
      <c r="CA612" s="18"/>
      <c r="CB612" s="18"/>
      <c r="CC612" s="18"/>
      <c r="CD612" s="18"/>
      <c r="CE612" s="18"/>
      <c r="CF612" s="18"/>
      <c r="CG612" s="18"/>
      <c r="CH612" s="18"/>
      <c r="CI612" s="18"/>
      <c r="CJ612" s="18"/>
      <c r="CK612" s="8"/>
    </row>
    <row r="613" spans="1:89" ht="15.75" customHeight="1" x14ac:dyDescent="0.25">
      <c r="A613" s="18"/>
      <c r="B613" s="18"/>
      <c r="C613" s="18"/>
      <c r="D613" s="193"/>
      <c r="E613" s="18"/>
      <c r="F613" s="18"/>
      <c r="G613" s="18"/>
      <c r="H613" s="18"/>
      <c r="I613" s="18"/>
      <c r="J613" s="18"/>
      <c r="K613" s="18"/>
      <c r="BT613" s="18"/>
      <c r="BU613" s="18"/>
      <c r="BW613" s="18"/>
      <c r="BX613" s="18"/>
      <c r="BY613" s="18"/>
      <c r="BZ613" s="18"/>
      <c r="CA613" s="18"/>
      <c r="CB613" s="18"/>
      <c r="CC613" s="18"/>
      <c r="CD613" s="18"/>
      <c r="CE613" s="18"/>
      <c r="CF613" s="18"/>
      <c r="CG613" s="18"/>
      <c r="CH613" s="18"/>
      <c r="CI613" s="18"/>
      <c r="CJ613" s="18"/>
      <c r="CK613" s="8"/>
    </row>
    <row r="614" spans="1:89" ht="15.75" customHeight="1" x14ac:dyDescent="0.25">
      <c r="A614" s="18"/>
      <c r="B614" s="18"/>
      <c r="C614" s="18"/>
      <c r="D614" s="193"/>
      <c r="E614" s="18"/>
      <c r="F614" s="18"/>
      <c r="G614" s="18"/>
      <c r="H614" s="18"/>
      <c r="I614" s="18"/>
      <c r="J614" s="18"/>
      <c r="K614" s="18"/>
      <c r="BT614" s="18"/>
      <c r="BU614" s="18"/>
      <c r="BW614" s="18"/>
      <c r="BX614" s="18"/>
      <c r="BY614" s="18"/>
      <c r="BZ614" s="18"/>
      <c r="CA614" s="18"/>
      <c r="CB614" s="18"/>
      <c r="CC614" s="18"/>
      <c r="CD614" s="18"/>
      <c r="CE614" s="18"/>
      <c r="CF614" s="18"/>
      <c r="CG614" s="18"/>
      <c r="CH614" s="18"/>
      <c r="CI614" s="18"/>
      <c r="CJ614" s="18"/>
      <c r="CK614" s="8"/>
    </row>
    <row r="615" spans="1:89" ht="15.75" customHeight="1" x14ac:dyDescent="0.25">
      <c r="A615" s="18"/>
      <c r="B615" s="18"/>
      <c r="C615" s="18"/>
      <c r="D615" s="193"/>
      <c r="E615" s="18"/>
      <c r="F615" s="18"/>
      <c r="G615" s="18"/>
      <c r="H615" s="18"/>
      <c r="I615" s="18"/>
      <c r="J615" s="18"/>
      <c r="K615" s="18"/>
      <c r="BT615" s="18"/>
      <c r="BU615" s="18"/>
      <c r="BW615" s="18"/>
      <c r="BX615" s="18"/>
      <c r="BY615" s="18"/>
      <c r="BZ615" s="18"/>
      <c r="CA615" s="18"/>
      <c r="CB615" s="18"/>
      <c r="CC615" s="18"/>
      <c r="CD615" s="18"/>
      <c r="CE615" s="18"/>
      <c r="CF615" s="18"/>
      <c r="CG615" s="18"/>
      <c r="CH615" s="18"/>
      <c r="CI615" s="18"/>
      <c r="CJ615" s="18"/>
      <c r="CK615" s="8"/>
    </row>
    <row r="616" spans="1:89" ht="15.75" customHeight="1" x14ac:dyDescent="0.25">
      <c r="A616" s="18"/>
      <c r="B616" s="18"/>
      <c r="C616" s="18"/>
      <c r="D616" s="193"/>
      <c r="E616" s="18"/>
      <c r="F616" s="18"/>
      <c r="G616" s="18"/>
      <c r="H616" s="18"/>
      <c r="I616" s="18"/>
      <c r="J616" s="18"/>
      <c r="K616" s="18"/>
      <c r="BT616" s="18"/>
      <c r="BU616" s="18"/>
      <c r="BW616" s="18"/>
      <c r="BX616" s="18"/>
      <c r="BY616" s="18"/>
      <c r="BZ616" s="18"/>
      <c r="CA616" s="18"/>
      <c r="CB616" s="18"/>
      <c r="CC616" s="18"/>
      <c r="CD616" s="18"/>
      <c r="CE616" s="18"/>
      <c r="CF616" s="18"/>
      <c r="CG616" s="18"/>
      <c r="CH616" s="18"/>
      <c r="CI616" s="18"/>
      <c r="CJ616" s="18"/>
      <c r="CK616" s="8"/>
    </row>
    <row r="617" spans="1:89" ht="15.75" customHeight="1" x14ac:dyDescent="0.25">
      <c r="A617" s="18"/>
      <c r="B617" s="18"/>
      <c r="C617" s="18"/>
      <c r="D617" s="193"/>
      <c r="E617" s="18"/>
      <c r="F617" s="18"/>
      <c r="G617" s="18"/>
      <c r="H617" s="18"/>
      <c r="I617" s="18"/>
      <c r="J617" s="18"/>
      <c r="K617" s="18"/>
      <c r="BT617" s="18"/>
      <c r="BU617" s="18"/>
      <c r="BW617" s="18"/>
      <c r="BX617" s="18"/>
      <c r="BY617" s="18"/>
      <c r="BZ617" s="18"/>
      <c r="CA617" s="18"/>
      <c r="CB617" s="18"/>
      <c r="CC617" s="18"/>
      <c r="CD617" s="18"/>
      <c r="CE617" s="18"/>
      <c r="CF617" s="18"/>
      <c r="CG617" s="18"/>
      <c r="CH617" s="18"/>
      <c r="CI617" s="18"/>
      <c r="CJ617" s="18"/>
      <c r="CK617" s="8"/>
    </row>
    <row r="618" spans="1:89" ht="15.75" customHeight="1" x14ac:dyDescent="0.25">
      <c r="A618" s="18"/>
      <c r="B618" s="18"/>
      <c r="C618" s="18"/>
      <c r="D618" s="193"/>
      <c r="E618" s="18"/>
      <c r="F618" s="18"/>
      <c r="G618" s="18"/>
      <c r="H618" s="18"/>
      <c r="I618" s="18"/>
      <c r="J618" s="18"/>
      <c r="K618" s="18"/>
      <c r="BT618" s="18"/>
      <c r="BU618" s="18"/>
      <c r="BW618" s="18"/>
      <c r="BX618" s="18"/>
      <c r="BY618" s="18"/>
      <c r="BZ618" s="18"/>
      <c r="CA618" s="18"/>
      <c r="CB618" s="18"/>
      <c r="CC618" s="18"/>
      <c r="CD618" s="18"/>
      <c r="CE618" s="18"/>
      <c r="CF618" s="18"/>
      <c r="CG618" s="18"/>
      <c r="CH618" s="18"/>
      <c r="CI618" s="18"/>
      <c r="CJ618" s="18"/>
      <c r="CK618" s="8"/>
    </row>
    <row r="619" spans="1:89" ht="15.75" customHeight="1" x14ac:dyDescent="0.25">
      <c r="A619" s="18"/>
      <c r="B619" s="18"/>
      <c r="C619" s="18"/>
      <c r="D619" s="193"/>
      <c r="E619" s="18"/>
      <c r="F619" s="18"/>
      <c r="G619" s="18"/>
      <c r="H619" s="18"/>
      <c r="I619" s="18"/>
      <c r="J619" s="18"/>
      <c r="K619" s="18"/>
      <c r="BT619" s="18"/>
      <c r="BU619" s="18"/>
      <c r="BW619" s="18"/>
      <c r="BX619" s="18"/>
      <c r="BY619" s="18"/>
      <c r="BZ619" s="18"/>
      <c r="CA619" s="18"/>
      <c r="CB619" s="18"/>
      <c r="CC619" s="18"/>
      <c r="CD619" s="18"/>
      <c r="CE619" s="18"/>
      <c r="CF619" s="18"/>
      <c r="CG619" s="18"/>
      <c r="CH619" s="18"/>
      <c r="CI619" s="18"/>
      <c r="CJ619" s="18"/>
      <c r="CK619" s="8"/>
    </row>
    <row r="620" spans="1:89" ht="15.75" customHeight="1" x14ac:dyDescent="0.25">
      <c r="A620" s="18"/>
      <c r="B620" s="18"/>
      <c r="C620" s="18"/>
      <c r="D620" s="193"/>
      <c r="E620" s="18"/>
      <c r="F620" s="18"/>
      <c r="G620" s="18"/>
      <c r="H620" s="18"/>
      <c r="I620" s="18"/>
      <c r="J620" s="18"/>
      <c r="K620" s="18"/>
      <c r="BT620" s="18"/>
      <c r="BU620" s="18"/>
      <c r="BW620" s="18"/>
      <c r="BX620" s="18"/>
      <c r="BY620" s="18"/>
      <c r="BZ620" s="18"/>
      <c r="CA620" s="18"/>
      <c r="CB620" s="18"/>
      <c r="CC620" s="18"/>
      <c r="CD620" s="18"/>
      <c r="CE620" s="18"/>
      <c r="CF620" s="18"/>
      <c r="CG620" s="18"/>
      <c r="CH620" s="18"/>
      <c r="CI620" s="18"/>
      <c r="CJ620" s="18"/>
      <c r="CK620" s="8"/>
    </row>
    <row r="621" spans="1:89" ht="15.75" customHeight="1" x14ac:dyDescent="0.25">
      <c r="A621" s="18"/>
      <c r="B621" s="18"/>
      <c r="C621" s="18"/>
      <c r="D621" s="193"/>
      <c r="E621" s="18"/>
      <c r="F621" s="18"/>
      <c r="G621" s="18"/>
      <c r="H621" s="18"/>
      <c r="I621" s="18"/>
      <c r="J621" s="18"/>
      <c r="K621" s="18"/>
      <c r="BT621" s="18"/>
      <c r="BU621" s="18"/>
      <c r="BW621" s="18"/>
      <c r="BX621" s="18"/>
      <c r="BY621" s="18"/>
      <c r="BZ621" s="18"/>
      <c r="CA621" s="18"/>
      <c r="CB621" s="18"/>
      <c r="CC621" s="18"/>
      <c r="CD621" s="18"/>
      <c r="CE621" s="18"/>
      <c r="CF621" s="18"/>
      <c r="CG621" s="18"/>
      <c r="CH621" s="18"/>
      <c r="CI621" s="18"/>
      <c r="CJ621" s="18"/>
      <c r="CK621" s="8"/>
    </row>
    <row r="622" spans="1:89" ht="15.75" customHeight="1" x14ac:dyDescent="0.25">
      <c r="A622" s="18"/>
      <c r="B622" s="18"/>
      <c r="C622" s="18"/>
      <c r="D622" s="193"/>
      <c r="E622" s="18"/>
      <c r="F622" s="18"/>
      <c r="G622" s="18"/>
      <c r="H622" s="18"/>
      <c r="I622" s="18"/>
      <c r="J622" s="18"/>
      <c r="K622" s="18"/>
      <c r="BT622" s="18"/>
      <c r="BU622" s="18"/>
      <c r="BW622" s="18"/>
      <c r="BX622" s="18"/>
      <c r="BY622" s="18"/>
      <c r="BZ622" s="18"/>
      <c r="CA622" s="18"/>
      <c r="CB622" s="18"/>
      <c r="CC622" s="18"/>
      <c r="CD622" s="18"/>
      <c r="CE622" s="18"/>
      <c r="CF622" s="18"/>
      <c r="CG622" s="18"/>
      <c r="CH622" s="18"/>
      <c r="CI622" s="18"/>
      <c r="CJ622" s="18"/>
      <c r="CK622" s="8"/>
    </row>
    <row r="623" spans="1:89" ht="15.75" customHeight="1" x14ac:dyDescent="0.25">
      <c r="A623" s="18"/>
      <c r="B623" s="18"/>
      <c r="C623" s="18"/>
      <c r="D623" s="193"/>
      <c r="E623" s="18"/>
      <c r="F623" s="18"/>
      <c r="G623" s="18"/>
      <c r="H623" s="18"/>
      <c r="I623" s="18"/>
      <c r="J623" s="18"/>
      <c r="K623" s="18"/>
      <c r="BT623" s="18"/>
      <c r="BU623" s="18"/>
      <c r="BW623" s="18"/>
      <c r="BX623" s="18"/>
      <c r="BY623" s="18"/>
      <c r="BZ623" s="18"/>
      <c r="CA623" s="18"/>
      <c r="CB623" s="18"/>
      <c r="CC623" s="18"/>
      <c r="CD623" s="18"/>
      <c r="CE623" s="18"/>
      <c r="CF623" s="18"/>
      <c r="CG623" s="18"/>
      <c r="CH623" s="18"/>
      <c r="CI623" s="18"/>
      <c r="CJ623" s="18"/>
      <c r="CK623" s="8"/>
    </row>
    <row r="624" spans="1:89" ht="15.75" customHeight="1" x14ac:dyDescent="0.25">
      <c r="A624" s="18"/>
      <c r="B624" s="18"/>
      <c r="C624" s="18"/>
      <c r="D624" s="193"/>
      <c r="E624" s="18"/>
      <c r="F624" s="18"/>
      <c r="G624" s="18"/>
      <c r="H624" s="18"/>
      <c r="I624" s="18"/>
      <c r="J624" s="18"/>
      <c r="K624" s="18"/>
      <c r="BT624" s="18"/>
      <c r="BU624" s="18"/>
      <c r="BW624" s="18"/>
      <c r="BX624" s="18"/>
      <c r="BY624" s="18"/>
      <c r="BZ624" s="18"/>
      <c r="CA624" s="18"/>
      <c r="CB624" s="18"/>
      <c r="CC624" s="18"/>
      <c r="CD624" s="18"/>
      <c r="CE624" s="18"/>
      <c r="CF624" s="18"/>
      <c r="CG624" s="18"/>
      <c r="CH624" s="18"/>
      <c r="CI624" s="18"/>
      <c r="CJ624" s="18"/>
      <c r="CK624" s="8"/>
    </row>
    <row r="625" spans="1:89" ht="15.75" customHeight="1" x14ac:dyDescent="0.25">
      <c r="A625" s="18"/>
      <c r="B625" s="18"/>
      <c r="C625" s="18"/>
      <c r="D625" s="193"/>
      <c r="E625" s="18"/>
      <c r="F625" s="18"/>
      <c r="G625" s="18"/>
      <c r="H625" s="18"/>
      <c r="I625" s="18"/>
      <c r="J625" s="18"/>
      <c r="K625" s="18"/>
      <c r="BT625" s="18"/>
      <c r="BU625" s="18"/>
      <c r="BW625" s="18"/>
      <c r="BX625" s="18"/>
      <c r="BY625" s="18"/>
      <c r="BZ625" s="18"/>
      <c r="CA625" s="18"/>
      <c r="CB625" s="18"/>
      <c r="CC625" s="18"/>
      <c r="CD625" s="18"/>
      <c r="CE625" s="18"/>
      <c r="CF625" s="18"/>
      <c r="CG625" s="18"/>
      <c r="CH625" s="18"/>
      <c r="CI625" s="18"/>
      <c r="CJ625" s="18"/>
      <c r="CK625" s="8"/>
    </row>
    <row r="626" spans="1:89" ht="15.75" customHeight="1" x14ac:dyDescent="0.25">
      <c r="A626" s="18"/>
      <c r="B626" s="18"/>
      <c r="C626" s="18"/>
      <c r="D626" s="193"/>
      <c r="E626" s="18"/>
      <c r="F626" s="18"/>
      <c r="G626" s="18"/>
      <c r="H626" s="18"/>
      <c r="I626" s="18"/>
      <c r="J626" s="18"/>
      <c r="K626" s="18"/>
      <c r="BT626" s="18"/>
      <c r="BU626" s="18"/>
      <c r="BW626" s="18"/>
      <c r="BX626" s="18"/>
      <c r="BY626" s="18"/>
      <c r="BZ626" s="18"/>
      <c r="CA626" s="18"/>
      <c r="CB626" s="18"/>
      <c r="CC626" s="18"/>
      <c r="CD626" s="18"/>
      <c r="CE626" s="18"/>
      <c r="CF626" s="18"/>
      <c r="CG626" s="18"/>
      <c r="CH626" s="18"/>
      <c r="CI626" s="18"/>
      <c r="CJ626" s="18"/>
      <c r="CK626" s="8"/>
    </row>
    <row r="627" spans="1:89" ht="15.75" customHeight="1" x14ac:dyDescent="0.25">
      <c r="A627" s="18"/>
      <c r="B627" s="18"/>
      <c r="C627" s="18"/>
      <c r="D627" s="193"/>
      <c r="E627" s="18"/>
      <c r="F627" s="18"/>
      <c r="G627" s="18"/>
      <c r="H627" s="18"/>
      <c r="I627" s="18"/>
      <c r="J627" s="18"/>
      <c r="K627" s="18"/>
      <c r="BT627" s="18"/>
      <c r="BU627" s="18"/>
      <c r="BW627" s="18"/>
      <c r="BX627" s="18"/>
      <c r="BY627" s="18"/>
      <c r="BZ627" s="18"/>
      <c r="CA627" s="18"/>
      <c r="CB627" s="18"/>
      <c r="CC627" s="18"/>
      <c r="CD627" s="18"/>
      <c r="CE627" s="18"/>
      <c r="CF627" s="18"/>
      <c r="CG627" s="18"/>
      <c r="CH627" s="18"/>
      <c r="CI627" s="18"/>
      <c r="CJ627" s="18"/>
      <c r="CK627" s="8"/>
    </row>
    <row r="628" spans="1:89" ht="15.75" customHeight="1" x14ac:dyDescent="0.25">
      <c r="A628" s="18"/>
      <c r="B628" s="18"/>
      <c r="C628" s="18"/>
      <c r="D628" s="193"/>
      <c r="E628" s="18"/>
      <c r="F628" s="18"/>
      <c r="G628" s="18"/>
      <c r="H628" s="18"/>
      <c r="I628" s="18"/>
      <c r="J628" s="18"/>
      <c r="K628" s="18"/>
      <c r="BT628" s="18"/>
      <c r="BU628" s="18"/>
      <c r="BW628" s="18"/>
      <c r="BX628" s="18"/>
      <c r="BY628" s="18"/>
      <c r="BZ628" s="18"/>
      <c r="CA628" s="18"/>
      <c r="CB628" s="18"/>
      <c r="CC628" s="18"/>
      <c r="CD628" s="18"/>
      <c r="CE628" s="18"/>
      <c r="CF628" s="18"/>
      <c r="CG628" s="18"/>
      <c r="CH628" s="18"/>
      <c r="CI628" s="18"/>
      <c r="CJ628" s="18"/>
      <c r="CK628" s="8"/>
    </row>
    <row r="629" spans="1:89" ht="15.75" customHeight="1" x14ac:dyDescent="0.25">
      <c r="A629" s="18"/>
      <c r="B629" s="18"/>
      <c r="C629" s="18"/>
      <c r="D629" s="193"/>
      <c r="E629" s="18"/>
      <c r="F629" s="18"/>
      <c r="G629" s="18"/>
      <c r="H629" s="18"/>
      <c r="I629" s="18"/>
      <c r="J629" s="18"/>
      <c r="K629" s="18"/>
      <c r="BT629" s="18"/>
      <c r="BU629" s="18"/>
      <c r="BW629" s="18"/>
      <c r="BX629" s="18"/>
      <c r="BY629" s="18"/>
      <c r="BZ629" s="18"/>
      <c r="CA629" s="18"/>
      <c r="CB629" s="18"/>
      <c r="CC629" s="18"/>
      <c r="CD629" s="18"/>
      <c r="CE629" s="18"/>
      <c r="CF629" s="18"/>
      <c r="CG629" s="18"/>
      <c r="CH629" s="18"/>
      <c r="CI629" s="18"/>
      <c r="CJ629" s="18"/>
      <c r="CK629" s="8"/>
    </row>
    <row r="630" spans="1:89" ht="15.75" customHeight="1" x14ac:dyDescent="0.25">
      <c r="A630" s="18"/>
      <c r="B630" s="18"/>
      <c r="C630" s="18"/>
      <c r="D630" s="193"/>
      <c r="E630" s="18"/>
      <c r="F630" s="18"/>
      <c r="G630" s="18"/>
      <c r="H630" s="18"/>
      <c r="I630" s="18"/>
      <c r="J630" s="18"/>
      <c r="K630" s="18"/>
      <c r="BT630" s="18"/>
      <c r="BU630" s="18"/>
      <c r="BW630" s="18"/>
      <c r="BX630" s="18"/>
      <c r="BY630" s="18"/>
      <c r="BZ630" s="18"/>
      <c r="CA630" s="18"/>
      <c r="CB630" s="18"/>
      <c r="CC630" s="18"/>
      <c r="CD630" s="18"/>
      <c r="CE630" s="18"/>
      <c r="CF630" s="18"/>
      <c r="CG630" s="18"/>
      <c r="CH630" s="18"/>
      <c r="CI630" s="18"/>
      <c r="CJ630" s="18"/>
      <c r="CK630" s="8"/>
    </row>
    <row r="631" spans="1:89" ht="15.75" customHeight="1" x14ac:dyDescent="0.25">
      <c r="A631" s="18"/>
      <c r="B631" s="18"/>
      <c r="C631" s="18"/>
      <c r="D631" s="193"/>
      <c r="E631" s="18"/>
      <c r="F631" s="18"/>
      <c r="G631" s="18"/>
      <c r="H631" s="18"/>
      <c r="I631" s="18"/>
      <c r="J631" s="18"/>
      <c r="K631" s="18"/>
      <c r="BT631" s="18"/>
      <c r="BU631" s="18"/>
      <c r="BW631" s="18"/>
      <c r="BX631" s="18"/>
      <c r="BY631" s="18"/>
      <c r="BZ631" s="18"/>
      <c r="CA631" s="18"/>
      <c r="CB631" s="18"/>
      <c r="CC631" s="18"/>
      <c r="CD631" s="18"/>
      <c r="CE631" s="18"/>
      <c r="CF631" s="18"/>
      <c r="CG631" s="18"/>
      <c r="CH631" s="18"/>
      <c r="CI631" s="18"/>
      <c r="CJ631" s="18"/>
      <c r="CK631" s="8"/>
    </row>
    <row r="632" spans="1:89" ht="15.75" customHeight="1" x14ac:dyDescent="0.25">
      <c r="A632" s="18"/>
      <c r="B632" s="18"/>
      <c r="C632" s="18"/>
      <c r="D632" s="193"/>
      <c r="E632" s="18"/>
      <c r="F632" s="18"/>
      <c r="G632" s="18"/>
      <c r="H632" s="18"/>
      <c r="I632" s="18"/>
      <c r="J632" s="18"/>
      <c r="K632" s="18"/>
      <c r="BT632" s="18"/>
      <c r="BU632" s="18"/>
      <c r="BW632" s="18"/>
      <c r="BX632" s="18"/>
      <c r="BY632" s="18"/>
      <c r="BZ632" s="18"/>
      <c r="CA632" s="18"/>
      <c r="CB632" s="18"/>
      <c r="CC632" s="18"/>
      <c r="CD632" s="18"/>
      <c r="CE632" s="18"/>
      <c r="CF632" s="18"/>
      <c r="CG632" s="18"/>
      <c r="CH632" s="18"/>
      <c r="CI632" s="18"/>
      <c r="CJ632" s="18"/>
      <c r="CK632" s="8"/>
    </row>
    <row r="633" spans="1:89" ht="15.75" customHeight="1" x14ac:dyDescent="0.25">
      <c r="A633" s="18"/>
      <c r="B633" s="18"/>
      <c r="C633" s="18"/>
      <c r="D633" s="193"/>
      <c r="E633" s="18"/>
      <c r="F633" s="18"/>
      <c r="G633" s="18"/>
      <c r="H633" s="18"/>
      <c r="I633" s="18"/>
      <c r="J633" s="18"/>
      <c r="K633" s="18"/>
      <c r="BT633" s="18"/>
      <c r="BU633" s="18"/>
      <c r="BW633" s="18"/>
      <c r="BX633" s="18"/>
      <c r="BY633" s="18"/>
      <c r="BZ633" s="18"/>
      <c r="CA633" s="18"/>
      <c r="CB633" s="18"/>
      <c r="CC633" s="18"/>
      <c r="CD633" s="18"/>
      <c r="CE633" s="18"/>
      <c r="CF633" s="18"/>
      <c r="CG633" s="18"/>
      <c r="CH633" s="18"/>
      <c r="CI633" s="18"/>
      <c r="CJ633" s="18"/>
      <c r="CK633" s="8"/>
    </row>
    <row r="634" spans="1:89" ht="15.75" customHeight="1" x14ac:dyDescent="0.25">
      <c r="A634" s="18"/>
      <c r="B634" s="18"/>
      <c r="C634" s="18"/>
      <c r="D634" s="193"/>
      <c r="E634" s="18"/>
      <c r="F634" s="18"/>
      <c r="G634" s="18"/>
      <c r="H634" s="18"/>
      <c r="I634" s="18"/>
      <c r="J634" s="18"/>
      <c r="K634" s="18"/>
      <c r="BT634" s="18"/>
      <c r="BU634" s="18"/>
      <c r="BW634" s="18"/>
      <c r="BX634" s="18"/>
      <c r="BY634" s="18"/>
      <c r="BZ634" s="18"/>
      <c r="CA634" s="18"/>
      <c r="CB634" s="18"/>
      <c r="CC634" s="18"/>
      <c r="CD634" s="18"/>
      <c r="CE634" s="18"/>
      <c r="CF634" s="18"/>
      <c r="CG634" s="18"/>
      <c r="CH634" s="18"/>
      <c r="CI634" s="18"/>
      <c r="CJ634" s="18"/>
      <c r="CK634" s="8"/>
    </row>
    <row r="635" spans="1:89" ht="15.75" customHeight="1" x14ac:dyDescent="0.25">
      <c r="A635" s="18"/>
      <c r="B635" s="18"/>
      <c r="C635" s="18"/>
      <c r="D635" s="193"/>
      <c r="E635" s="18"/>
      <c r="F635" s="18"/>
      <c r="G635" s="18"/>
      <c r="H635" s="18"/>
      <c r="I635" s="18"/>
      <c r="J635" s="18"/>
      <c r="K635" s="18"/>
      <c r="BT635" s="18"/>
      <c r="BU635" s="18"/>
      <c r="BW635" s="18"/>
      <c r="BX635" s="18"/>
      <c r="BY635" s="18"/>
      <c r="BZ635" s="18"/>
      <c r="CA635" s="18"/>
      <c r="CB635" s="18"/>
      <c r="CC635" s="18"/>
      <c r="CD635" s="18"/>
      <c r="CE635" s="18"/>
      <c r="CF635" s="18"/>
      <c r="CG635" s="18"/>
      <c r="CH635" s="18"/>
      <c r="CI635" s="18"/>
      <c r="CJ635" s="18"/>
      <c r="CK635" s="8"/>
    </row>
    <row r="636" spans="1:89" ht="15.75" customHeight="1" x14ac:dyDescent="0.25">
      <c r="A636" s="18"/>
      <c r="B636" s="18"/>
      <c r="C636" s="18"/>
      <c r="D636" s="193"/>
      <c r="E636" s="18"/>
      <c r="F636" s="18"/>
      <c r="G636" s="18"/>
      <c r="H636" s="18"/>
      <c r="I636" s="18"/>
      <c r="J636" s="18"/>
      <c r="K636" s="18"/>
      <c r="BT636" s="18"/>
      <c r="BU636" s="18"/>
      <c r="BW636" s="18"/>
      <c r="BX636" s="18"/>
      <c r="BY636" s="18"/>
      <c r="BZ636" s="18"/>
      <c r="CA636" s="18"/>
      <c r="CB636" s="18"/>
      <c r="CC636" s="18"/>
      <c r="CD636" s="18"/>
      <c r="CE636" s="18"/>
      <c r="CF636" s="18"/>
      <c r="CG636" s="18"/>
      <c r="CH636" s="18"/>
      <c r="CI636" s="18"/>
      <c r="CJ636" s="18"/>
      <c r="CK636" s="8"/>
    </row>
    <row r="637" spans="1:89" ht="15.75" customHeight="1" x14ac:dyDescent="0.25">
      <c r="A637" s="18"/>
      <c r="B637" s="18"/>
      <c r="C637" s="18"/>
      <c r="D637" s="193"/>
      <c r="E637" s="18"/>
      <c r="F637" s="18"/>
      <c r="G637" s="18"/>
      <c r="H637" s="18"/>
      <c r="I637" s="18"/>
      <c r="J637" s="18"/>
      <c r="K637" s="18"/>
      <c r="BT637" s="18"/>
      <c r="BU637" s="18"/>
      <c r="BW637" s="18"/>
      <c r="BX637" s="18"/>
      <c r="BY637" s="18"/>
      <c r="BZ637" s="18"/>
      <c r="CA637" s="18"/>
      <c r="CB637" s="18"/>
      <c r="CC637" s="18"/>
      <c r="CD637" s="18"/>
      <c r="CE637" s="18"/>
      <c r="CF637" s="18"/>
      <c r="CG637" s="18"/>
      <c r="CH637" s="18"/>
      <c r="CI637" s="18"/>
      <c r="CJ637" s="18"/>
      <c r="CK637" s="8"/>
    </row>
    <row r="638" spans="1:89" ht="15.75" customHeight="1" x14ac:dyDescent="0.25">
      <c r="A638" s="18"/>
      <c r="B638" s="18"/>
      <c r="C638" s="18"/>
      <c r="D638" s="193"/>
      <c r="E638" s="18"/>
      <c r="F638" s="18"/>
      <c r="G638" s="18"/>
      <c r="H638" s="18"/>
      <c r="I638" s="18"/>
      <c r="J638" s="18"/>
      <c r="K638" s="18"/>
      <c r="BT638" s="18"/>
      <c r="BU638" s="18"/>
      <c r="BW638" s="18"/>
      <c r="BX638" s="18"/>
      <c r="BY638" s="18"/>
      <c r="BZ638" s="18"/>
      <c r="CA638" s="18"/>
      <c r="CB638" s="18"/>
      <c r="CC638" s="18"/>
      <c r="CD638" s="18"/>
      <c r="CE638" s="18"/>
      <c r="CF638" s="18"/>
      <c r="CG638" s="18"/>
      <c r="CH638" s="18"/>
      <c r="CI638" s="18"/>
      <c r="CJ638" s="18"/>
      <c r="CK638" s="8"/>
    </row>
    <row r="639" spans="1:89" ht="15.75" customHeight="1" x14ac:dyDescent="0.25">
      <c r="A639" s="18"/>
      <c r="B639" s="18"/>
      <c r="C639" s="18"/>
      <c r="D639" s="193"/>
      <c r="E639" s="18"/>
      <c r="F639" s="18"/>
      <c r="G639" s="18"/>
      <c r="H639" s="18"/>
      <c r="I639" s="18"/>
      <c r="J639" s="18"/>
      <c r="K639" s="18"/>
      <c r="BT639" s="18"/>
      <c r="BU639" s="18"/>
      <c r="BW639" s="18"/>
      <c r="BX639" s="18"/>
      <c r="BY639" s="18"/>
      <c r="BZ639" s="18"/>
      <c r="CA639" s="18"/>
      <c r="CB639" s="18"/>
      <c r="CC639" s="18"/>
      <c r="CD639" s="18"/>
      <c r="CE639" s="18"/>
      <c r="CF639" s="18"/>
      <c r="CG639" s="18"/>
      <c r="CH639" s="18"/>
      <c r="CI639" s="18"/>
      <c r="CJ639" s="18"/>
      <c r="CK639" s="8"/>
    </row>
    <row r="640" spans="1:89" ht="15.75" customHeight="1" x14ac:dyDescent="0.25">
      <c r="A640" s="18"/>
      <c r="B640" s="18"/>
      <c r="C640" s="18"/>
      <c r="D640" s="193"/>
      <c r="E640" s="18"/>
      <c r="F640" s="18"/>
      <c r="G640" s="18"/>
      <c r="H640" s="18"/>
      <c r="I640" s="18"/>
      <c r="J640" s="18"/>
      <c r="K640" s="18"/>
      <c r="BT640" s="18"/>
      <c r="BU640" s="18"/>
      <c r="BW640" s="18"/>
      <c r="BX640" s="18"/>
      <c r="BY640" s="18"/>
      <c r="BZ640" s="18"/>
      <c r="CA640" s="18"/>
      <c r="CB640" s="18"/>
      <c r="CC640" s="18"/>
      <c r="CD640" s="18"/>
      <c r="CE640" s="18"/>
      <c r="CF640" s="18"/>
      <c r="CG640" s="18"/>
      <c r="CH640" s="18"/>
      <c r="CI640" s="18"/>
      <c r="CJ640" s="18"/>
      <c r="CK640" s="8"/>
    </row>
    <row r="641" spans="1:89" ht="15.75" customHeight="1" x14ac:dyDescent="0.25">
      <c r="A641" s="18"/>
      <c r="B641" s="18"/>
      <c r="C641" s="18"/>
      <c r="D641" s="193"/>
      <c r="E641" s="18"/>
      <c r="F641" s="18"/>
      <c r="G641" s="18"/>
      <c r="H641" s="18"/>
      <c r="I641" s="18"/>
      <c r="J641" s="18"/>
      <c r="K641" s="18"/>
      <c r="BT641" s="18"/>
      <c r="BU641" s="18"/>
      <c r="BW641" s="18"/>
      <c r="BX641" s="18"/>
      <c r="BY641" s="18"/>
      <c r="BZ641" s="18"/>
      <c r="CA641" s="18"/>
      <c r="CB641" s="18"/>
      <c r="CC641" s="18"/>
      <c r="CD641" s="18"/>
      <c r="CE641" s="18"/>
      <c r="CF641" s="18"/>
      <c r="CG641" s="18"/>
      <c r="CH641" s="18"/>
      <c r="CI641" s="18"/>
      <c r="CJ641" s="18"/>
      <c r="CK641" s="8"/>
    </row>
    <row r="642" spans="1:89" ht="15.75" customHeight="1" x14ac:dyDescent="0.25">
      <c r="A642" s="18"/>
      <c r="B642" s="18"/>
      <c r="C642" s="18"/>
      <c r="D642" s="193"/>
      <c r="E642" s="18"/>
      <c r="F642" s="18"/>
      <c r="G642" s="18"/>
      <c r="H642" s="18"/>
      <c r="I642" s="18"/>
      <c r="J642" s="18"/>
      <c r="K642" s="18"/>
      <c r="BT642" s="18"/>
      <c r="BU642" s="18"/>
      <c r="BW642" s="18"/>
      <c r="BX642" s="18"/>
      <c r="BY642" s="18"/>
      <c r="BZ642" s="18"/>
      <c r="CA642" s="18"/>
      <c r="CB642" s="18"/>
      <c r="CC642" s="18"/>
      <c r="CD642" s="18"/>
      <c r="CE642" s="18"/>
      <c r="CF642" s="18"/>
      <c r="CG642" s="18"/>
      <c r="CH642" s="18"/>
      <c r="CI642" s="18"/>
      <c r="CJ642" s="18"/>
      <c r="CK642" s="8"/>
    </row>
    <row r="643" spans="1:89" ht="15.75" customHeight="1" x14ac:dyDescent="0.25">
      <c r="A643" s="18"/>
      <c r="B643" s="18"/>
      <c r="C643" s="18"/>
      <c r="D643" s="193"/>
      <c r="E643" s="18"/>
      <c r="F643" s="18"/>
      <c r="G643" s="18"/>
      <c r="H643" s="18"/>
      <c r="I643" s="18"/>
      <c r="J643" s="18"/>
      <c r="K643" s="18"/>
      <c r="BT643" s="18"/>
      <c r="BU643" s="18"/>
      <c r="BW643" s="18"/>
      <c r="BX643" s="18"/>
      <c r="BY643" s="18"/>
      <c r="BZ643" s="18"/>
      <c r="CA643" s="18"/>
      <c r="CB643" s="18"/>
      <c r="CC643" s="18"/>
      <c r="CD643" s="18"/>
      <c r="CE643" s="18"/>
      <c r="CF643" s="18"/>
      <c r="CG643" s="18"/>
      <c r="CH643" s="18"/>
      <c r="CI643" s="18"/>
      <c r="CJ643" s="18"/>
      <c r="CK643" s="8"/>
    </row>
    <row r="644" spans="1:89" ht="15.75" customHeight="1" x14ac:dyDescent="0.25">
      <c r="A644" s="18"/>
      <c r="B644" s="18"/>
      <c r="C644" s="18"/>
      <c r="D644" s="193"/>
      <c r="E644" s="18"/>
      <c r="F644" s="18"/>
      <c r="G644" s="18"/>
      <c r="H644" s="18"/>
      <c r="I644" s="18"/>
      <c r="J644" s="18"/>
      <c r="K644" s="18"/>
      <c r="BT644" s="18"/>
      <c r="BU644" s="18"/>
      <c r="BW644" s="18"/>
      <c r="BX644" s="18"/>
      <c r="BY644" s="18"/>
      <c r="BZ644" s="18"/>
      <c r="CA644" s="18"/>
      <c r="CB644" s="18"/>
      <c r="CC644" s="18"/>
      <c r="CD644" s="18"/>
      <c r="CE644" s="18"/>
      <c r="CF644" s="18"/>
      <c r="CG644" s="18"/>
      <c r="CH644" s="18"/>
      <c r="CI644" s="18"/>
      <c r="CJ644" s="18"/>
      <c r="CK644" s="8"/>
    </row>
    <row r="645" spans="1:89" ht="15.75" customHeight="1" x14ac:dyDescent="0.25">
      <c r="A645" s="18"/>
      <c r="B645" s="18"/>
      <c r="C645" s="18"/>
      <c r="D645" s="193"/>
      <c r="E645" s="18"/>
      <c r="F645" s="18"/>
      <c r="G645" s="18"/>
      <c r="H645" s="18"/>
      <c r="I645" s="18"/>
      <c r="J645" s="18"/>
      <c r="K645" s="18"/>
      <c r="BT645" s="18"/>
      <c r="BU645" s="18"/>
      <c r="BW645" s="18"/>
      <c r="BX645" s="18"/>
      <c r="BY645" s="18"/>
      <c r="BZ645" s="18"/>
      <c r="CA645" s="18"/>
      <c r="CB645" s="18"/>
      <c r="CC645" s="18"/>
      <c r="CD645" s="18"/>
      <c r="CE645" s="18"/>
      <c r="CF645" s="18"/>
      <c r="CG645" s="18"/>
      <c r="CH645" s="18"/>
      <c r="CI645" s="18"/>
      <c r="CJ645" s="18"/>
      <c r="CK645" s="8"/>
    </row>
    <row r="646" spans="1:89" ht="15.75" customHeight="1" x14ac:dyDescent="0.25">
      <c r="A646" s="18"/>
      <c r="B646" s="18"/>
      <c r="C646" s="18"/>
      <c r="D646" s="193"/>
      <c r="E646" s="18"/>
      <c r="F646" s="18"/>
      <c r="G646" s="18"/>
      <c r="H646" s="18"/>
      <c r="I646" s="18"/>
      <c r="J646" s="18"/>
      <c r="K646" s="18"/>
      <c r="BT646" s="18"/>
      <c r="BU646" s="18"/>
      <c r="BW646" s="18"/>
      <c r="BX646" s="18"/>
      <c r="BY646" s="18"/>
      <c r="BZ646" s="18"/>
      <c r="CA646" s="18"/>
      <c r="CB646" s="18"/>
      <c r="CC646" s="18"/>
      <c r="CD646" s="18"/>
      <c r="CE646" s="18"/>
      <c r="CF646" s="18"/>
      <c r="CG646" s="18"/>
      <c r="CH646" s="18"/>
      <c r="CI646" s="18"/>
      <c r="CJ646" s="18"/>
      <c r="CK646" s="8"/>
    </row>
    <row r="647" spans="1:89" ht="15.75" customHeight="1" x14ac:dyDescent="0.25">
      <c r="A647" s="18"/>
      <c r="B647" s="18"/>
      <c r="C647" s="18"/>
      <c r="D647" s="193"/>
      <c r="E647" s="18"/>
      <c r="F647" s="18"/>
      <c r="G647" s="18"/>
      <c r="H647" s="18"/>
      <c r="I647" s="18"/>
      <c r="J647" s="18"/>
      <c r="K647" s="18"/>
      <c r="BT647" s="18"/>
      <c r="BU647" s="18"/>
      <c r="BW647" s="18"/>
      <c r="BX647" s="18"/>
      <c r="BY647" s="18"/>
      <c r="BZ647" s="18"/>
      <c r="CA647" s="18"/>
      <c r="CB647" s="18"/>
      <c r="CC647" s="18"/>
      <c r="CD647" s="18"/>
      <c r="CE647" s="18"/>
      <c r="CF647" s="18"/>
      <c r="CG647" s="18"/>
      <c r="CH647" s="18"/>
      <c r="CI647" s="18"/>
      <c r="CJ647" s="18"/>
      <c r="CK647" s="8"/>
    </row>
    <row r="648" spans="1:89" ht="15.75" customHeight="1" x14ac:dyDescent="0.25">
      <c r="A648" s="18"/>
      <c r="B648" s="18"/>
      <c r="C648" s="18"/>
      <c r="D648" s="193"/>
      <c r="E648" s="18"/>
      <c r="F648" s="18"/>
      <c r="G648" s="18"/>
      <c r="H648" s="18"/>
      <c r="I648" s="18"/>
      <c r="J648" s="18"/>
      <c r="K648" s="18"/>
      <c r="BT648" s="18"/>
      <c r="BU648" s="18"/>
      <c r="BW648" s="18"/>
      <c r="BX648" s="18"/>
      <c r="BY648" s="18"/>
      <c r="BZ648" s="18"/>
      <c r="CA648" s="18"/>
      <c r="CB648" s="18"/>
      <c r="CC648" s="18"/>
      <c r="CD648" s="18"/>
      <c r="CE648" s="18"/>
      <c r="CF648" s="18"/>
      <c r="CG648" s="18"/>
      <c r="CH648" s="18"/>
      <c r="CI648" s="18"/>
      <c r="CJ648" s="18"/>
      <c r="CK648" s="8"/>
    </row>
    <row r="649" spans="1:89" ht="15.75" customHeight="1" x14ac:dyDescent="0.25">
      <c r="A649" s="18"/>
      <c r="B649" s="18"/>
      <c r="C649" s="18"/>
      <c r="D649" s="193"/>
      <c r="E649" s="18"/>
      <c r="F649" s="18"/>
      <c r="G649" s="18"/>
      <c r="H649" s="18"/>
      <c r="I649" s="18"/>
      <c r="J649" s="18"/>
      <c r="K649" s="18"/>
      <c r="BT649" s="18"/>
      <c r="BU649" s="18"/>
      <c r="BW649" s="18"/>
      <c r="BX649" s="18"/>
      <c r="BY649" s="18"/>
      <c r="BZ649" s="18"/>
      <c r="CA649" s="18"/>
      <c r="CB649" s="18"/>
      <c r="CC649" s="18"/>
      <c r="CD649" s="18"/>
      <c r="CE649" s="18"/>
      <c r="CF649" s="18"/>
      <c r="CG649" s="18"/>
      <c r="CH649" s="18"/>
      <c r="CI649" s="18"/>
      <c r="CJ649" s="18"/>
      <c r="CK649" s="8"/>
    </row>
    <row r="650" spans="1:89" ht="15.75" customHeight="1" x14ac:dyDescent="0.25">
      <c r="A650" s="18"/>
      <c r="B650" s="18"/>
      <c r="C650" s="18"/>
      <c r="D650" s="193"/>
      <c r="E650" s="18"/>
      <c r="F650" s="18"/>
      <c r="G650" s="18"/>
      <c r="H650" s="18"/>
      <c r="I650" s="18"/>
      <c r="J650" s="18"/>
      <c r="K650" s="18"/>
      <c r="BT650" s="18"/>
      <c r="BU650" s="18"/>
      <c r="BW650" s="18"/>
      <c r="BX650" s="18"/>
      <c r="BY650" s="18"/>
      <c r="BZ650" s="18"/>
      <c r="CA650" s="18"/>
      <c r="CB650" s="18"/>
      <c r="CC650" s="18"/>
      <c r="CD650" s="18"/>
      <c r="CE650" s="18"/>
      <c r="CF650" s="18"/>
      <c r="CG650" s="18"/>
      <c r="CH650" s="18"/>
      <c r="CI650" s="18"/>
      <c r="CJ650" s="18"/>
      <c r="CK650" s="8"/>
    </row>
    <row r="651" spans="1:89" ht="15.75" customHeight="1" x14ac:dyDescent="0.25">
      <c r="A651" s="18"/>
      <c r="B651" s="18"/>
      <c r="C651" s="18"/>
      <c r="D651" s="193"/>
      <c r="E651" s="18"/>
      <c r="F651" s="18"/>
      <c r="G651" s="18"/>
      <c r="H651" s="18"/>
      <c r="I651" s="18"/>
      <c r="J651" s="18"/>
      <c r="K651" s="18"/>
      <c r="BT651" s="18"/>
      <c r="BU651" s="18"/>
      <c r="BW651" s="18"/>
      <c r="BX651" s="18"/>
      <c r="BY651" s="18"/>
      <c r="BZ651" s="18"/>
      <c r="CA651" s="18"/>
      <c r="CB651" s="18"/>
      <c r="CC651" s="18"/>
      <c r="CD651" s="18"/>
      <c r="CE651" s="18"/>
      <c r="CF651" s="18"/>
      <c r="CG651" s="18"/>
      <c r="CH651" s="18"/>
      <c r="CI651" s="18"/>
      <c r="CJ651" s="18"/>
      <c r="CK651" s="8"/>
    </row>
    <row r="652" spans="1:89" ht="15.75" customHeight="1" x14ac:dyDescent="0.25">
      <c r="A652" s="18"/>
      <c r="B652" s="18"/>
      <c r="C652" s="18"/>
      <c r="D652" s="193"/>
      <c r="E652" s="18"/>
      <c r="F652" s="18"/>
      <c r="G652" s="18"/>
      <c r="H652" s="18"/>
      <c r="I652" s="18"/>
      <c r="J652" s="18"/>
      <c r="K652" s="18"/>
      <c r="BT652" s="18"/>
      <c r="BU652" s="18"/>
      <c r="BW652" s="18"/>
      <c r="BX652" s="18"/>
      <c r="BY652" s="18"/>
      <c r="BZ652" s="18"/>
      <c r="CA652" s="18"/>
      <c r="CB652" s="18"/>
      <c r="CC652" s="18"/>
      <c r="CD652" s="18"/>
      <c r="CE652" s="18"/>
      <c r="CF652" s="18"/>
      <c r="CG652" s="18"/>
      <c r="CH652" s="18"/>
      <c r="CI652" s="18"/>
      <c r="CJ652" s="18"/>
      <c r="CK652" s="8"/>
    </row>
    <row r="653" spans="1:89" ht="15.75" customHeight="1" x14ac:dyDescent="0.25">
      <c r="A653" s="18"/>
      <c r="B653" s="18"/>
      <c r="C653" s="18"/>
      <c r="D653" s="193"/>
      <c r="E653" s="18"/>
      <c r="F653" s="18"/>
      <c r="G653" s="18"/>
      <c r="H653" s="18"/>
      <c r="I653" s="18"/>
      <c r="J653" s="18"/>
      <c r="K653" s="18"/>
      <c r="BT653" s="18"/>
      <c r="BU653" s="18"/>
      <c r="BW653" s="18"/>
      <c r="BX653" s="18"/>
      <c r="BY653" s="18"/>
      <c r="BZ653" s="18"/>
      <c r="CA653" s="18"/>
      <c r="CB653" s="18"/>
      <c r="CC653" s="18"/>
      <c r="CD653" s="18"/>
      <c r="CE653" s="18"/>
      <c r="CF653" s="18"/>
      <c r="CG653" s="18"/>
      <c r="CH653" s="18"/>
      <c r="CI653" s="18"/>
      <c r="CJ653" s="18"/>
      <c r="CK653" s="8"/>
    </row>
    <row r="654" spans="1:89" ht="15.75" customHeight="1" x14ac:dyDescent="0.25">
      <c r="A654" s="18"/>
      <c r="B654" s="18"/>
      <c r="C654" s="18"/>
      <c r="D654" s="193"/>
      <c r="E654" s="18"/>
      <c r="F654" s="18"/>
      <c r="G654" s="18"/>
      <c r="H654" s="18"/>
      <c r="I654" s="18"/>
      <c r="J654" s="18"/>
      <c r="K654" s="18"/>
      <c r="BT654" s="18"/>
      <c r="BU654" s="18"/>
      <c r="BW654" s="18"/>
      <c r="BX654" s="18"/>
      <c r="BY654" s="18"/>
      <c r="BZ654" s="18"/>
      <c r="CA654" s="18"/>
      <c r="CB654" s="18"/>
      <c r="CC654" s="18"/>
      <c r="CD654" s="18"/>
      <c r="CE654" s="18"/>
      <c r="CF654" s="18"/>
      <c r="CG654" s="18"/>
      <c r="CH654" s="18"/>
      <c r="CI654" s="18"/>
      <c r="CJ654" s="18"/>
      <c r="CK654" s="8"/>
    </row>
    <row r="655" spans="1:89" ht="15.75" customHeight="1" x14ac:dyDescent="0.25">
      <c r="A655" s="18"/>
      <c r="B655" s="18"/>
      <c r="C655" s="18"/>
      <c r="D655" s="193"/>
      <c r="E655" s="18"/>
      <c r="F655" s="18"/>
      <c r="G655" s="18"/>
      <c r="H655" s="18"/>
      <c r="I655" s="18"/>
      <c r="J655" s="18"/>
      <c r="K655" s="18"/>
      <c r="BT655" s="18"/>
      <c r="BU655" s="18"/>
      <c r="BW655" s="18"/>
      <c r="BX655" s="18"/>
      <c r="BY655" s="18"/>
      <c r="BZ655" s="18"/>
      <c r="CA655" s="18"/>
      <c r="CB655" s="18"/>
      <c r="CC655" s="18"/>
      <c r="CD655" s="18"/>
      <c r="CE655" s="18"/>
      <c r="CF655" s="18"/>
      <c r="CG655" s="18"/>
      <c r="CH655" s="18"/>
      <c r="CI655" s="18"/>
      <c r="CJ655" s="18"/>
      <c r="CK655" s="8"/>
    </row>
    <row r="656" spans="1:89" ht="15.75" customHeight="1" x14ac:dyDescent="0.25">
      <c r="A656" s="18"/>
      <c r="B656" s="18"/>
      <c r="C656" s="18"/>
      <c r="D656" s="193"/>
      <c r="E656" s="18"/>
      <c r="F656" s="18"/>
      <c r="G656" s="18"/>
      <c r="H656" s="18"/>
      <c r="I656" s="18"/>
      <c r="J656" s="18"/>
      <c r="K656" s="18"/>
      <c r="BT656" s="18"/>
      <c r="BU656" s="18"/>
      <c r="BW656" s="18"/>
      <c r="BX656" s="18"/>
      <c r="BY656" s="18"/>
      <c r="BZ656" s="18"/>
      <c r="CA656" s="18"/>
      <c r="CB656" s="18"/>
      <c r="CC656" s="18"/>
      <c r="CD656" s="18"/>
      <c r="CE656" s="18"/>
      <c r="CF656" s="18"/>
      <c r="CG656" s="18"/>
      <c r="CH656" s="18"/>
      <c r="CI656" s="18"/>
      <c r="CJ656" s="18"/>
      <c r="CK656" s="8"/>
    </row>
    <row r="657" spans="1:89" ht="15.75" customHeight="1" x14ac:dyDescent="0.25">
      <c r="A657" s="18"/>
      <c r="B657" s="18"/>
      <c r="C657" s="18"/>
      <c r="D657" s="193"/>
      <c r="E657" s="18"/>
      <c r="F657" s="18"/>
      <c r="G657" s="18"/>
      <c r="H657" s="18"/>
      <c r="I657" s="18"/>
      <c r="J657" s="18"/>
      <c r="K657" s="18"/>
      <c r="BT657" s="18"/>
      <c r="BU657" s="18"/>
      <c r="BW657" s="18"/>
      <c r="BX657" s="18"/>
      <c r="BY657" s="18"/>
      <c r="BZ657" s="18"/>
      <c r="CA657" s="18"/>
      <c r="CB657" s="18"/>
      <c r="CC657" s="18"/>
      <c r="CD657" s="18"/>
      <c r="CE657" s="18"/>
      <c r="CF657" s="18"/>
      <c r="CG657" s="18"/>
      <c r="CH657" s="18"/>
      <c r="CI657" s="18"/>
      <c r="CJ657" s="18"/>
      <c r="CK657" s="8"/>
    </row>
    <row r="658" spans="1:89" ht="15.75" customHeight="1" x14ac:dyDescent="0.25">
      <c r="A658" s="18"/>
      <c r="B658" s="18"/>
      <c r="C658" s="18"/>
      <c r="D658" s="193"/>
      <c r="E658" s="18"/>
      <c r="F658" s="18"/>
      <c r="G658" s="18"/>
      <c r="H658" s="18"/>
      <c r="I658" s="18"/>
      <c r="J658" s="18"/>
      <c r="K658" s="18"/>
      <c r="BT658" s="18"/>
      <c r="BU658" s="18"/>
      <c r="BW658" s="18"/>
      <c r="BX658" s="18"/>
      <c r="BY658" s="18"/>
      <c r="BZ658" s="18"/>
      <c r="CA658" s="18"/>
      <c r="CB658" s="18"/>
      <c r="CC658" s="18"/>
      <c r="CD658" s="18"/>
      <c r="CE658" s="18"/>
      <c r="CF658" s="18"/>
      <c r="CG658" s="18"/>
      <c r="CH658" s="18"/>
      <c r="CI658" s="18"/>
      <c r="CJ658" s="18"/>
      <c r="CK658" s="8"/>
    </row>
    <row r="659" spans="1:89" ht="15.75" customHeight="1" x14ac:dyDescent="0.25">
      <c r="A659" s="18"/>
      <c r="B659" s="18"/>
      <c r="C659" s="18"/>
      <c r="D659" s="193"/>
      <c r="E659" s="18"/>
      <c r="F659" s="18"/>
      <c r="G659" s="18"/>
      <c r="H659" s="18"/>
      <c r="I659" s="18"/>
      <c r="J659" s="18"/>
      <c r="K659" s="18"/>
      <c r="BT659" s="18"/>
      <c r="BU659" s="18"/>
      <c r="BW659" s="18"/>
      <c r="BX659" s="18"/>
      <c r="BY659" s="18"/>
      <c r="BZ659" s="18"/>
      <c r="CA659" s="18"/>
      <c r="CB659" s="18"/>
      <c r="CC659" s="18"/>
      <c r="CD659" s="18"/>
      <c r="CE659" s="18"/>
      <c r="CF659" s="18"/>
      <c r="CG659" s="18"/>
      <c r="CH659" s="18"/>
      <c r="CI659" s="18"/>
      <c r="CJ659" s="18"/>
      <c r="CK659" s="8"/>
    </row>
    <row r="660" spans="1:89" ht="15.75" customHeight="1" x14ac:dyDescent="0.25">
      <c r="A660" s="18"/>
      <c r="B660" s="18"/>
      <c r="C660" s="18"/>
      <c r="D660" s="193"/>
      <c r="E660" s="18"/>
      <c r="F660" s="18"/>
      <c r="G660" s="18"/>
      <c r="H660" s="18"/>
      <c r="I660" s="18"/>
      <c r="J660" s="18"/>
      <c r="K660" s="18"/>
      <c r="BT660" s="18"/>
      <c r="BU660" s="18"/>
      <c r="BW660" s="18"/>
      <c r="BX660" s="18"/>
      <c r="BY660" s="18"/>
      <c r="BZ660" s="18"/>
      <c r="CA660" s="18"/>
      <c r="CB660" s="18"/>
      <c r="CC660" s="18"/>
      <c r="CD660" s="18"/>
      <c r="CE660" s="18"/>
      <c r="CF660" s="18"/>
      <c r="CG660" s="18"/>
      <c r="CH660" s="18"/>
      <c r="CI660" s="18"/>
      <c r="CJ660" s="18"/>
      <c r="CK660" s="8"/>
    </row>
    <row r="661" spans="1:89" ht="15.75" customHeight="1" x14ac:dyDescent="0.25">
      <c r="A661" s="18"/>
      <c r="B661" s="18"/>
      <c r="C661" s="18"/>
      <c r="D661" s="193"/>
      <c r="E661" s="18"/>
      <c r="F661" s="18"/>
      <c r="G661" s="18"/>
      <c r="H661" s="18"/>
      <c r="I661" s="18"/>
      <c r="J661" s="18"/>
      <c r="K661" s="18"/>
      <c r="BT661" s="18"/>
      <c r="BU661" s="18"/>
      <c r="BW661" s="18"/>
      <c r="BX661" s="18"/>
      <c r="BY661" s="18"/>
      <c r="BZ661" s="18"/>
      <c r="CA661" s="18"/>
      <c r="CB661" s="18"/>
      <c r="CC661" s="18"/>
      <c r="CD661" s="18"/>
      <c r="CE661" s="18"/>
      <c r="CF661" s="18"/>
      <c r="CG661" s="18"/>
      <c r="CH661" s="18"/>
      <c r="CI661" s="18"/>
      <c r="CJ661" s="18"/>
      <c r="CK661" s="8"/>
    </row>
    <row r="662" spans="1:89" ht="15.75" customHeight="1" x14ac:dyDescent="0.25">
      <c r="A662" s="18"/>
      <c r="B662" s="18"/>
      <c r="C662" s="18"/>
      <c r="D662" s="193"/>
      <c r="E662" s="18"/>
      <c r="F662" s="18"/>
      <c r="G662" s="18"/>
      <c r="H662" s="18"/>
      <c r="I662" s="18"/>
      <c r="J662" s="18"/>
      <c r="K662" s="18"/>
      <c r="BT662" s="18"/>
      <c r="BU662" s="18"/>
      <c r="BW662" s="18"/>
      <c r="BX662" s="18"/>
      <c r="BY662" s="18"/>
      <c r="BZ662" s="18"/>
      <c r="CA662" s="18"/>
      <c r="CB662" s="18"/>
      <c r="CC662" s="18"/>
      <c r="CD662" s="18"/>
      <c r="CE662" s="18"/>
      <c r="CF662" s="18"/>
      <c r="CG662" s="18"/>
      <c r="CH662" s="18"/>
      <c r="CI662" s="18"/>
      <c r="CJ662" s="18"/>
      <c r="CK662" s="8"/>
    </row>
    <row r="663" spans="1:89" ht="15.75" customHeight="1" x14ac:dyDescent="0.25">
      <c r="A663" s="18"/>
      <c r="B663" s="18"/>
      <c r="C663" s="18"/>
      <c r="D663" s="193"/>
      <c r="E663" s="18"/>
      <c r="F663" s="18"/>
      <c r="G663" s="18"/>
      <c r="H663" s="18"/>
      <c r="I663" s="18"/>
      <c r="J663" s="18"/>
      <c r="K663" s="18"/>
      <c r="BT663" s="18"/>
      <c r="BU663" s="18"/>
      <c r="BW663" s="18"/>
      <c r="BX663" s="18"/>
      <c r="BY663" s="18"/>
      <c r="BZ663" s="18"/>
      <c r="CA663" s="18"/>
      <c r="CB663" s="18"/>
      <c r="CC663" s="18"/>
      <c r="CD663" s="18"/>
      <c r="CE663" s="18"/>
      <c r="CF663" s="18"/>
      <c r="CG663" s="18"/>
      <c r="CH663" s="18"/>
      <c r="CI663" s="18"/>
      <c r="CJ663" s="18"/>
      <c r="CK663" s="8"/>
    </row>
    <row r="664" spans="1:89" ht="15.75" customHeight="1" x14ac:dyDescent="0.25">
      <c r="A664" s="18"/>
      <c r="B664" s="18"/>
      <c r="C664" s="18"/>
      <c r="D664" s="193"/>
      <c r="E664" s="18"/>
      <c r="F664" s="18"/>
      <c r="G664" s="18"/>
      <c r="H664" s="18"/>
      <c r="I664" s="18"/>
      <c r="J664" s="18"/>
      <c r="K664" s="18"/>
      <c r="BT664" s="18"/>
      <c r="BU664" s="18"/>
      <c r="BW664" s="18"/>
      <c r="BX664" s="18"/>
      <c r="BY664" s="18"/>
      <c r="BZ664" s="18"/>
      <c r="CA664" s="18"/>
      <c r="CB664" s="18"/>
      <c r="CC664" s="18"/>
      <c r="CD664" s="18"/>
      <c r="CE664" s="18"/>
      <c r="CF664" s="18"/>
      <c r="CG664" s="18"/>
      <c r="CH664" s="18"/>
      <c r="CI664" s="18"/>
      <c r="CJ664" s="18"/>
      <c r="CK664" s="8"/>
    </row>
    <row r="665" spans="1:89" ht="15.75" customHeight="1" x14ac:dyDescent="0.25">
      <c r="A665" s="18"/>
      <c r="B665" s="18"/>
      <c r="C665" s="18"/>
      <c r="D665" s="193"/>
      <c r="E665" s="18"/>
      <c r="F665" s="18"/>
      <c r="G665" s="18"/>
      <c r="H665" s="18"/>
      <c r="I665" s="18"/>
      <c r="J665" s="18"/>
      <c r="K665" s="18"/>
      <c r="BT665" s="18"/>
      <c r="BU665" s="18"/>
      <c r="BW665" s="18"/>
      <c r="BX665" s="18"/>
      <c r="BY665" s="18"/>
      <c r="BZ665" s="18"/>
      <c r="CA665" s="18"/>
      <c r="CB665" s="18"/>
      <c r="CC665" s="18"/>
      <c r="CD665" s="18"/>
      <c r="CE665" s="18"/>
      <c r="CF665" s="18"/>
      <c r="CG665" s="18"/>
      <c r="CH665" s="18"/>
      <c r="CI665" s="18"/>
      <c r="CJ665" s="18"/>
      <c r="CK665" s="8"/>
    </row>
    <row r="666" spans="1:89" ht="15.75" customHeight="1" x14ac:dyDescent="0.25">
      <c r="A666" s="18"/>
      <c r="B666" s="18"/>
      <c r="C666" s="18"/>
      <c r="D666" s="193"/>
      <c r="E666" s="18"/>
      <c r="F666" s="18"/>
      <c r="G666" s="18"/>
      <c r="H666" s="18"/>
      <c r="I666" s="18"/>
      <c r="J666" s="18"/>
      <c r="K666" s="18"/>
      <c r="BT666" s="18"/>
      <c r="BU666" s="18"/>
      <c r="BW666" s="18"/>
      <c r="BX666" s="18"/>
      <c r="BY666" s="18"/>
      <c r="BZ666" s="18"/>
      <c r="CA666" s="18"/>
      <c r="CB666" s="18"/>
      <c r="CC666" s="18"/>
      <c r="CD666" s="18"/>
      <c r="CE666" s="18"/>
      <c r="CF666" s="18"/>
      <c r="CG666" s="18"/>
      <c r="CH666" s="18"/>
      <c r="CI666" s="18"/>
      <c r="CJ666" s="18"/>
      <c r="CK666" s="8"/>
    </row>
    <row r="667" spans="1:89" ht="15.75" customHeight="1" x14ac:dyDescent="0.25">
      <c r="A667" s="18"/>
      <c r="B667" s="18"/>
      <c r="C667" s="18"/>
      <c r="D667" s="193"/>
      <c r="E667" s="18"/>
      <c r="F667" s="18"/>
      <c r="G667" s="18"/>
      <c r="H667" s="18"/>
      <c r="I667" s="18"/>
      <c r="J667" s="18"/>
      <c r="K667" s="18"/>
      <c r="BT667" s="18"/>
      <c r="BU667" s="18"/>
      <c r="BW667" s="18"/>
      <c r="BX667" s="18"/>
      <c r="BY667" s="18"/>
      <c r="BZ667" s="18"/>
      <c r="CA667" s="18"/>
      <c r="CB667" s="18"/>
      <c r="CC667" s="18"/>
      <c r="CD667" s="18"/>
      <c r="CE667" s="18"/>
      <c r="CF667" s="18"/>
      <c r="CG667" s="18"/>
      <c r="CH667" s="18"/>
      <c r="CI667" s="18"/>
      <c r="CJ667" s="18"/>
      <c r="CK667" s="8"/>
    </row>
    <row r="668" spans="1:89" ht="15.75" customHeight="1" x14ac:dyDescent="0.25">
      <c r="A668" s="18"/>
      <c r="B668" s="18"/>
      <c r="C668" s="18"/>
      <c r="D668" s="193"/>
      <c r="E668" s="18"/>
      <c r="F668" s="18"/>
      <c r="G668" s="18"/>
      <c r="H668" s="18"/>
      <c r="I668" s="18"/>
      <c r="J668" s="18"/>
      <c r="K668" s="18"/>
      <c r="BT668" s="18"/>
      <c r="BU668" s="18"/>
      <c r="BW668" s="18"/>
      <c r="BX668" s="18"/>
      <c r="BY668" s="18"/>
      <c r="BZ668" s="18"/>
      <c r="CA668" s="18"/>
      <c r="CB668" s="18"/>
      <c r="CC668" s="18"/>
      <c r="CD668" s="18"/>
      <c r="CE668" s="18"/>
      <c r="CF668" s="18"/>
      <c r="CG668" s="18"/>
      <c r="CH668" s="18"/>
      <c r="CI668" s="18"/>
      <c r="CJ668" s="18"/>
      <c r="CK668" s="8"/>
    </row>
    <row r="669" spans="1:89" ht="15.75" customHeight="1" x14ac:dyDescent="0.25">
      <c r="A669" s="18"/>
      <c r="B669" s="18"/>
      <c r="C669" s="18"/>
      <c r="D669" s="193"/>
      <c r="E669" s="18"/>
      <c r="F669" s="18"/>
      <c r="G669" s="18"/>
      <c r="H669" s="18"/>
      <c r="I669" s="18"/>
      <c r="J669" s="18"/>
      <c r="K669" s="18"/>
      <c r="BT669" s="18"/>
      <c r="BU669" s="18"/>
      <c r="BW669" s="18"/>
      <c r="BX669" s="18"/>
      <c r="BY669" s="18"/>
      <c r="BZ669" s="18"/>
      <c r="CA669" s="18"/>
      <c r="CB669" s="18"/>
      <c r="CC669" s="18"/>
      <c r="CD669" s="18"/>
      <c r="CE669" s="18"/>
      <c r="CF669" s="18"/>
      <c r="CG669" s="18"/>
      <c r="CH669" s="18"/>
      <c r="CI669" s="18"/>
      <c r="CJ669" s="18"/>
      <c r="CK669" s="8"/>
    </row>
    <row r="670" spans="1:89" ht="15.75" customHeight="1" x14ac:dyDescent="0.25">
      <c r="A670" s="18"/>
      <c r="B670" s="18"/>
      <c r="C670" s="18"/>
      <c r="D670" s="193"/>
      <c r="E670" s="18"/>
      <c r="F670" s="18"/>
      <c r="G670" s="18"/>
      <c r="H670" s="18"/>
      <c r="I670" s="18"/>
      <c r="J670" s="18"/>
      <c r="K670" s="18"/>
      <c r="BT670" s="18"/>
      <c r="BU670" s="18"/>
      <c r="BW670" s="18"/>
      <c r="BX670" s="18"/>
      <c r="BY670" s="18"/>
      <c r="BZ670" s="18"/>
      <c r="CA670" s="18"/>
      <c r="CB670" s="18"/>
      <c r="CC670" s="18"/>
      <c r="CD670" s="18"/>
      <c r="CE670" s="18"/>
      <c r="CF670" s="18"/>
      <c r="CG670" s="18"/>
      <c r="CH670" s="18"/>
      <c r="CI670" s="18"/>
      <c r="CJ670" s="18"/>
      <c r="CK670" s="8"/>
    </row>
    <row r="671" spans="1:89" ht="15.75" customHeight="1" x14ac:dyDescent="0.25">
      <c r="A671" s="18"/>
      <c r="B671" s="18"/>
      <c r="C671" s="18"/>
      <c r="D671" s="193"/>
      <c r="E671" s="18"/>
      <c r="F671" s="18"/>
      <c r="G671" s="18"/>
      <c r="H671" s="18"/>
      <c r="I671" s="18"/>
      <c r="J671" s="18"/>
      <c r="K671" s="18"/>
      <c r="BT671" s="18"/>
      <c r="BU671" s="18"/>
      <c r="BW671" s="18"/>
      <c r="BX671" s="18"/>
      <c r="BY671" s="18"/>
      <c r="BZ671" s="18"/>
      <c r="CA671" s="18"/>
      <c r="CB671" s="18"/>
      <c r="CC671" s="18"/>
      <c r="CD671" s="18"/>
      <c r="CE671" s="18"/>
      <c r="CF671" s="18"/>
      <c r="CG671" s="18"/>
      <c r="CH671" s="18"/>
      <c r="CI671" s="18"/>
      <c r="CJ671" s="18"/>
      <c r="CK671" s="8"/>
    </row>
    <row r="672" spans="1:89" ht="15.75" customHeight="1" x14ac:dyDescent="0.25">
      <c r="A672" s="18"/>
      <c r="B672" s="18"/>
      <c r="C672" s="18"/>
      <c r="D672" s="193"/>
      <c r="E672" s="18"/>
      <c r="F672" s="18"/>
      <c r="G672" s="18"/>
      <c r="H672" s="18"/>
      <c r="I672" s="18"/>
      <c r="J672" s="18"/>
      <c r="K672" s="18"/>
      <c r="BT672" s="18"/>
      <c r="BU672" s="18"/>
      <c r="BW672" s="18"/>
      <c r="BX672" s="18"/>
      <c r="BY672" s="18"/>
      <c r="BZ672" s="18"/>
      <c r="CA672" s="18"/>
      <c r="CB672" s="18"/>
      <c r="CC672" s="18"/>
      <c r="CD672" s="18"/>
      <c r="CE672" s="18"/>
      <c r="CF672" s="18"/>
      <c r="CG672" s="18"/>
      <c r="CH672" s="18"/>
      <c r="CI672" s="18"/>
      <c r="CJ672" s="18"/>
      <c r="CK672" s="8"/>
    </row>
    <row r="673" spans="1:89" ht="15.75" customHeight="1" x14ac:dyDescent="0.25">
      <c r="A673" s="18"/>
      <c r="B673" s="18"/>
      <c r="C673" s="18"/>
      <c r="D673" s="193"/>
      <c r="E673" s="18"/>
      <c r="F673" s="18"/>
      <c r="G673" s="18"/>
      <c r="H673" s="18"/>
      <c r="I673" s="18"/>
      <c r="J673" s="18"/>
      <c r="K673" s="18"/>
      <c r="BT673" s="18"/>
      <c r="BU673" s="18"/>
      <c r="BW673" s="18"/>
      <c r="BX673" s="18"/>
      <c r="BY673" s="18"/>
      <c r="BZ673" s="18"/>
      <c r="CA673" s="18"/>
      <c r="CB673" s="18"/>
      <c r="CC673" s="18"/>
      <c r="CD673" s="18"/>
      <c r="CE673" s="18"/>
      <c r="CF673" s="18"/>
      <c r="CG673" s="18"/>
      <c r="CH673" s="18"/>
      <c r="CI673" s="18"/>
      <c r="CJ673" s="18"/>
      <c r="CK673" s="8"/>
    </row>
    <row r="674" spans="1:89" ht="15.75" customHeight="1" x14ac:dyDescent="0.25">
      <c r="A674" s="18"/>
      <c r="B674" s="18"/>
      <c r="C674" s="18"/>
      <c r="D674" s="193"/>
      <c r="E674" s="18"/>
      <c r="F674" s="18"/>
      <c r="G674" s="18"/>
      <c r="H674" s="18"/>
      <c r="I674" s="18"/>
      <c r="J674" s="18"/>
      <c r="K674" s="18"/>
      <c r="BT674" s="18"/>
      <c r="BU674" s="18"/>
      <c r="BW674" s="18"/>
      <c r="BX674" s="18"/>
      <c r="BY674" s="18"/>
      <c r="BZ674" s="18"/>
      <c r="CA674" s="18"/>
      <c r="CB674" s="18"/>
      <c r="CC674" s="18"/>
      <c r="CD674" s="18"/>
      <c r="CE674" s="18"/>
      <c r="CF674" s="18"/>
      <c r="CG674" s="18"/>
      <c r="CH674" s="18"/>
      <c r="CI674" s="18"/>
      <c r="CJ674" s="18"/>
      <c r="CK674" s="8"/>
    </row>
    <row r="675" spans="1:89" ht="15.75" customHeight="1" x14ac:dyDescent="0.25">
      <c r="A675" s="18"/>
      <c r="B675" s="18"/>
      <c r="C675" s="18"/>
      <c r="D675" s="193"/>
      <c r="E675" s="18"/>
      <c r="F675" s="18"/>
      <c r="G675" s="18"/>
      <c r="H675" s="18"/>
      <c r="I675" s="18"/>
      <c r="J675" s="18"/>
      <c r="K675" s="18"/>
      <c r="BT675" s="18"/>
      <c r="BU675" s="18"/>
      <c r="BW675" s="18"/>
      <c r="BX675" s="18"/>
      <c r="BY675" s="18"/>
      <c r="BZ675" s="18"/>
      <c r="CA675" s="18"/>
      <c r="CB675" s="18"/>
      <c r="CC675" s="18"/>
      <c r="CD675" s="18"/>
      <c r="CE675" s="18"/>
      <c r="CF675" s="18"/>
      <c r="CG675" s="18"/>
      <c r="CH675" s="18"/>
      <c r="CI675" s="18"/>
      <c r="CJ675" s="18"/>
      <c r="CK675" s="8"/>
    </row>
    <row r="676" spans="1:89" ht="15.75" customHeight="1" x14ac:dyDescent="0.25">
      <c r="A676" s="18"/>
      <c r="B676" s="18"/>
      <c r="C676" s="18"/>
      <c r="D676" s="193"/>
      <c r="E676" s="18"/>
      <c r="F676" s="18"/>
      <c r="G676" s="18"/>
      <c r="H676" s="18"/>
      <c r="I676" s="18"/>
      <c r="J676" s="18"/>
      <c r="K676" s="18"/>
      <c r="BT676" s="18"/>
      <c r="BU676" s="18"/>
      <c r="BW676" s="18"/>
      <c r="BX676" s="18"/>
      <c r="BY676" s="18"/>
      <c r="BZ676" s="18"/>
      <c r="CA676" s="18"/>
      <c r="CB676" s="18"/>
      <c r="CC676" s="18"/>
      <c r="CD676" s="18"/>
      <c r="CE676" s="18"/>
      <c r="CF676" s="18"/>
      <c r="CG676" s="18"/>
      <c r="CH676" s="18"/>
      <c r="CI676" s="18"/>
      <c r="CJ676" s="18"/>
      <c r="CK676" s="8"/>
    </row>
    <row r="677" spans="1:89" ht="15.75" customHeight="1" x14ac:dyDescent="0.25">
      <c r="A677" s="18"/>
      <c r="B677" s="18"/>
      <c r="C677" s="18"/>
      <c r="D677" s="193"/>
      <c r="E677" s="18"/>
      <c r="F677" s="18"/>
      <c r="G677" s="18"/>
      <c r="H677" s="18"/>
      <c r="I677" s="18"/>
      <c r="J677" s="18"/>
      <c r="K677" s="18"/>
      <c r="BT677" s="18"/>
      <c r="BU677" s="18"/>
      <c r="BW677" s="18"/>
      <c r="BX677" s="18"/>
      <c r="BY677" s="18"/>
      <c r="BZ677" s="18"/>
      <c r="CA677" s="18"/>
      <c r="CB677" s="18"/>
      <c r="CC677" s="18"/>
      <c r="CD677" s="18"/>
      <c r="CE677" s="18"/>
      <c r="CF677" s="18"/>
      <c r="CG677" s="18"/>
      <c r="CH677" s="18"/>
      <c r="CI677" s="18"/>
      <c r="CJ677" s="18"/>
      <c r="CK677" s="8"/>
    </row>
    <row r="678" spans="1:89" ht="15.75" customHeight="1" x14ac:dyDescent="0.25">
      <c r="A678" s="18"/>
      <c r="B678" s="18"/>
      <c r="C678" s="18"/>
      <c r="D678" s="193"/>
      <c r="E678" s="18"/>
      <c r="F678" s="18"/>
      <c r="G678" s="18"/>
      <c r="H678" s="18"/>
      <c r="I678" s="18"/>
      <c r="J678" s="18"/>
      <c r="K678" s="18"/>
      <c r="BT678" s="18"/>
      <c r="BU678" s="18"/>
      <c r="BW678" s="18"/>
      <c r="BX678" s="18"/>
      <c r="BY678" s="18"/>
      <c r="BZ678" s="18"/>
      <c r="CA678" s="18"/>
      <c r="CB678" s="18"/>
      <c r="CC678" s="18"/>
      <c r="CD678" s="18"/>
      <c r="CE678" s="18"/>
      <c r="CF678" s="18"/>
      <c r="CG678" s="18"/>
      <c r="CH678" s="18"/>
      <c r="CI678" s="18"/>
      <c r="CJ678" s="18"/>
      <c r="CK678" s="8"/>
    </row>
    <row r="679" spans="1:89" ht="15.75" customHeight="1" x14ac:dyDescent="0.25">
      <c r="A679" s="18"/>
      <c r="B679" s="18"/>
      <c r="C679" s="18"/>
      <c r="D679" s="193"/>
      <c r="E679" s="18"/>
      <c r="F679" s="18"/>
      <c r="G679" s="18"/>
      <c r="H679" s="18"/>
      <c r="I679" s="18"/>
      <c r="J679" s="18"/>
      <c r="K679" s="18"/>
      <c r="BT679" s="18"/>
      <c r="BU679" s="18"/>
      <c r="BW679" s="18"/>
      <c r="BX679" s="18"/>
      <c r="BY679" s="18"/>
      <c r="BZ679" s="18"/>
      <c r="CA679" s="18"/>
      <c r="CB679" s="18"/>
      <c r="CC679" s="18"/>
      <c r="CD679" s="18"/>
      <c r="CE679" s="18"/>
      <c r="CF679" s="18"/>
      <c r="CG679" s="18"/>
      <c r="CH679" s="18"/>
      <c r="CI679" s="18"/>
      <c r="CJ679" s="18"/>
      <c r="CK679" s="8"/>
    </row>
    <row r="680" spans="1:89" ht="15.75" customHeight="1" x14ac:dyDescent="0.25">
      <c r="A680" s="18"/>
      <c r="B680" s="18"/>
      <c r="C680" s="18"/>
      <c r="D680" s="193"/>
      <c r="E680" s="18"/>
      <c r="F680" s="18"/>
      <c r="G680" s="18"/>
      <c r="H680" s="18"/>
      <c r="I680" s="18"/>
      <c r="J680" s="18"/>
      <c r="K680" s="18"/>
      <c r="BT680" s="18"/>
      <c r="BU680" s="18"/>
      <c r="BW680" s="18"/>
      <c r="BX680" s="18"/>
      <c r="BY680" s="18"/>
      <c r="BZ680" s="18"/>
      <c r="CA680" s="18"/>
      <c r="CB680" s="18"/>
      <c r="CC680" s="18"/>
      <c r="CD680" s="18"/>
      <c r="CE680" s="18"/>
      <c r="CF680" s="18"/>
      <c r="CG680" s="18"/>
      <c r="CH680" s="18"/>
      <c r="CI680" s="18"/>
      <c r="CJ680" s="18"/>
      <c r="CK680" s="8"/>
    </row>
    <row r="681" spans="1:89" ht="15.75" customHeight="1" x14ac:dyDescent="0.25">
      <c r="A681" s="18"/>
      <c r="B681" s="18"/>
      <c r="C681" s="18"/>
      <c r="D681" s="193"/>
      <c r="E681" s="18"/>
      <c r="F681" s="18"/>
      <c r="G681" s="18"/>
      <c r="H681" s="18"/>
      <c r="I681" s="18"/>
      <c r="J681" s="18"/>
      <c r="K681" s="18"/>
      <c r="BT681" s="18"/>
      <c r="BU681" s="18"/>
      <c r="BW681" s="18"/>
      <c r="BX681" s="18"/>
      <c r="BY681" s="18"/>
      <c r="BZ681" s="18"/>
      <c r="CA681" s="18"/>
      <c r="CB681" s="18"/>
      <c r="CC681" s="18"/>
      <c r="CD681" s="18"/>
      <c r="CE681" s="18"/>
      <c r="CF681" s="18"/>
      <c r="CG681" s="18"/>
      <c r="CH681" s="18"/>
      <c r="CI681" s="18"/>
      <c r="CJ681" s="18"/>
      <c r="CK681" s="8"/>
    </row>
    <row r="682" spans="1:89" ht="15.75" customHeight="1" x14ac:dyDescent="0.25">
      <c r="A682" s="18"/>
      <c r="B682" s="18"/>
      <c r="C682" s="18"/>
      <c r="D682" s="193"/>
      <c r="E682" s="18"/>
      <c r="F682" s="18"/>
      <c r="G682" s="18"/>
      <c r="H682" s="18"/>
      <c r="I682" s="18"/>
      <c r="J682" s="18"/>
      <c r="K682" s="18"/>
      <c r="BT682" s="18"/>
      <c r="BU682" s="18"/>
      <c r="BW682" s="18"/>
      <c r="BX682" s="18"/>
      <c r="BY682" s="18"/>
      <c r="BZ682" s="18"/>
      <c r="CA682" s="18"/>
      <c r="CB682" s="18"/>
      <c r="CC682" s="18"/>
      <c r="CD682" s="18"/>
      <c r="CE682" s="18"/>
      <c r="CF682" s="18"/>
      <c r="CG682" s="18"/>
      <c r="CH682" s="18"/>
      <c r="CI682" s="18"/>
      <c r="CJ682" s="18"/>
      <c r="CK682" s="8"/>
    </row>
    <row r="683" spans="1:89" ht="15.75" customHeight="1" x14ac:dyDescent="0.25">
      <c r="A683" s="18"/>
      <c r="B683" s="18"/>
      <c r="C683" s="18"/>
      <c r="D683" s="193"/>
      <c r="E683" s="18"/>
      <c r="F683" s="18"/>
      <c r="G683" s="18"/>
      <c r="H683" s="18"/>
      <c r="I683" s="18"/>
      <c r="J683" s="18"/>
      <c r="K683" s="18"/>
      <c r="BT683" s="18"/>
      <c r="BU683" s="18"/>
      <c r="BW683" s="18"/>
      <c r="BX683" s="18"/>
      <c r="BY683" s="18"/>
      <c r="BZ683" s="18"/>
      <c r="CA683" s="18"/>
      <c r="CB683" s="18"/>
      <c r="CC683" s="18"/>
      <c r="CD683" s="18"/>
      <c r="CE683" s="18"/>
      <c r="CF683" s="18"/>
      <c r="CG683" s="18"/>
      <c r="CH683" s="18"/>
      <c r="CI683" s="18"/>
      <c r="CJ683" s="18"/>
      <c r="CK683" s="8"/>
    </row>
    <row r="684" spans="1:89" ht="15.75" customHeight="1" x14ac:dyDescent="0.25">
      <c r="A684" s="18"/>
      <c r="B684" s="18"/>
      <c r="C684" s="18"/>
      <c r="D684" s="193"/>
      <c r="E684" s="18"/>
      <c r="F684" s="18"/>
      <c r="G684" s="18"/>
      <c r="H684" s="18"/>
      <c r="I684" s="18"/>
      <c r="J684" s="18"/>
      <c r="K684" s="18"/>
      <c r="BT684" s="18"/>
      <c r="BU684" s="18"/>
      <c r="BW684" s="18"/>
      <c r="BX684" s="18"/>
      <c r="BY684" s="18"/>
      <c r="BZ684" s="18"/>
      <c r="CA684" s="18"/>
      <c r="CB684" s="18"/>
      <c r="CC684" s="18"/>
      <c r="CD684" s="18"/>
      <c r="CE684" s="18"/>
      <c r="CF684" s="18"/>
      <c r="CG684" s="18"/>
      <c r="CH684" s="18"/>
      <c r="CI684" s="18"/>
      <c r="CJ684" s="18"/>
      <c r="CK684" s="8"/>
    </row>
    <row r="685" spans="1:89" ht="15.75" customHeight="1" x14ac:dyDescent="0.25">
      <c r="A685" s="18"/>
      <c r="B685" s="18"/>
      <c r="C685" s="18"/>
      <c r="D685" s="193"/>
      <c r="E685" s="18"/>
      <c r="F685" s="18"/>
      <c r="G685" s="18"/>
      <c r="H685" s="18"/>
      <c r="I685" s="18"/>
      <c r="J685" s="18"/>
      <c r="K685" s="18"/>
      <c r="BT685" s="18"/>
      <c r="BU685" s="18"/>
      <c r="BW685" s="18"/>
      <c r="BX685" s="18"/>
      <c r="BY685" s="18"/>
      <c r="BZ685" s="18"/>
      <c r="CA685" s="18"/>
      <c r="CB685" s="18"/>
      <c r="CC685" s="18"/>
      <c r="CD685" s="18"/>
      <c r="CE685" s="18"/>
      <c r="CF685" s="18"/>
      <c r="CG685" s="18"/>
      <c r="CH685" s="18"/>
      <c r="CI685" s="18"/>
      <c r="CJ685" s="18"/>
      <c r="CK685" s="8"/>
    </row>
    <row r="686" spans="1:89" ht="15.75" customHeight="1" x14ac:dyDescent="0.25">
      <c r="A686" s="18"/>
      <c r="B686" s="18"/>
      <c r="C686" s="18"/>
      <c r="D686" s="193"/>
      <c r="E686" s="18"/>
      <c r="F686" s="18"/>
      <c r="G686" s="18"/>
      <c r="H686" s="18"/>
      <c r="I686" s="18"/>
      <c r="J686" s="18"/>
      <c r="K686" s="18"/>
      <c r="BT686" s="18"/>
      <c r="BU686" s="18"/>
      <c r="BW686" s="18"/>
      <c r="BX686" s="18"/>
      <c r="BY686" s="18"/>
      <c r="BZ686" s="18"/>
      <c r="CA686" s="18"/>
      <c r="CB686" s="18"/>
      <c r="CC686" s="18"/>
      <c r="CD686" s="18"/>
      <c r="CE686" s="18"/>
      <c r="CF686" s="18"/>
      <c r="CG686" s="18"/>
      <c r="CH686" s="18"/>
      <c r="CI686" s="18"/>
      <c r="CJ686" s="18"/>
      <c r="CK686" s="8"/>
    </row>
    <row r="687" spans="1:89" ht="15.75" customHeight="1" x14ac:dyDescent="0.25">
      <c r="A687" s="18"/>
      <c r="B687" s="18"/>
      <c r="C687" s="18"/>
      <c r="D687" s="193"/>
      <c r="E687" s="18"/>
      <c r="F687" s="18"/>
      <c r="G687" s="18"/>
      <c r="H687" s="18"/>
      <c r="I687" s="18"/>
      <c r="J687" s="18"/>
      <c r="K687" s="18"/>
      <c r="BT687" s="18"/>
      <c r="BU687" s="18"/>
      <c r="BW687" s="18"/>
      <c r="BX687" s="18"/>
      <c r="BY687" s="18"/>
      <c r="BZ687" s="18"/>
      <c r="CA687" s="18"/>
      <c r="CB687" s="18"/>
      <c r="CC687" s="18"/>
      <c r="CD687" s="18"/>
      <c r="CE687" s="18"/>
      <c r="CF687" s="18"/>
      <c r="CG687" s="18"/>
      <c r="CH687" s="18"/>
      <c r="CI687" s="18"/>
      <c r="CJ687" s="18"/>
      <c r="CK687" s="8"/>
    </row>
    <row r="688" spans="1:89" ht="15.75" customHeight="1" x14ac:dyDescent="0.25">
      <c r="A688" s="18"/>
      <c r="B688" s="18"/>
      <c r="C688" s="18"/>
      <c r="D688" s="193"/>
      <c r="E688" s="18"/>
      <c r="F688" s="18"/>
      <c r="G688" s="18"/>
      <c r="H688" s="18"/>
      <c r="I688" s="18"/>
      <c r="J688" s="18"/>
      <c r="K688" s="18"/>
      <c r="BT688" s="18"/>
      <c r="BU688" s="18"/>
      <c r="BW688" s="18"/>
      <c r="BX688" s="18"/>
      <c r="BY688" s="18"/>
      <c r="BZ688" s="18"/>
      <c r="CA688" s="18"/>
      <c r="CB688" s="18"/>
      <c r="CC688" s="18"/>
      <c r="CD688" s="18"/>
      <c r="CE688" s="18"/>
      <c r="CF688" s="18"/>
      <c r="CG688" s="18"/>
      <c r="CH688" s="18"/>
      <c r="CI688" s="18"/>
      <c r="CJ688" s="18"/>
      <c r="CK688" s="8"/>
    </row>
    <row r="689" spans="1:89" ht="15.75" customHeight="1" x14ac:dyDescent="0.25">
      <c r="A689" s="18"/>
      <c r="B689" s="18"/>
      <c r="C689" s="18"/>
      <c r="D689" s="193"/>
      <c r="E689" s="18"/>
      <c r="F689" s="18"/>
      <c r="G689" s="18"/>
      <c r="H689" s="18"/>
      <c r="I689" s="18"/>
      <c r="J689" s="18"/>
      <c r="K689" s="18"/>
      <c r="BT689" s="18"/>
      <c r="BU689" s="18"/>
      <c r="BW689" s="18"/>
      <c r="BX689" s="18"/>
      <c r="BY689" s="18"/>
      <c r="BZ689" s="18"/>
      <c r="CA689" s="18"/>
      <c r="CB689" s="18"/>
      <c r="CC689" s="18"/>
      <c r="CD689" s="18"/>
      <c r="CE689" s="18"/>
      <c r="CF689" s="18"/>
      <c r="CG689" s="18"/>
      <c r="CH689" s="18"/>
      <c r="CI689" s="18"/>
      <c r="CJ689" s="18"/>
      <c r="CK689" s="8"/>
    </row>
    <row r="690" spans="1:89" ht="15.75" customHeight="1" x14ac:dyDescent="0.25">
      <c r="A690" s="18"/>
      <c r="B690" s="18"/>
      <c r="C690" s="18"/>
      <c r="D690" s="193"/>
      <c r="E690" s="18"/>
      <c r="F690" s="18"/>
      <c r="G690" s="18"/>
      <c r="H690" s="18"/>
      <c r="I690" s="18"/>
      <c r="J690" s="18"/>
      <c r="K690" s="18"/>
      <c r="BT690" s="18"/>
      <c r="BU690" s="18"/>
      <c r="BW690" s="18"/>
      <c r="BX690" s="18"/>
      <c r="BY690" s="18"/>
      <c r="BZ690" s="18"/>
      <c r="CA690" s="18"/>
      <c r="CB690" s="18"/>
      <c r="CC690" s="18"/>
      <c r="CD690" s="18"/>
      <c r="CE690" s="18"/>
      <c r="CF690" s="18"/>
      <c r="CG690" s="18"/>
      <c r="CH690" s="18"/>
      <c r="CI690" s="18"/>
      <c r="CJ690" s="18"/>
      <c r="CK690" s="8"/>
    </row>
    <row r="691" spans="1:89" ht="15.75" customHeight="1" x14ac:dyDescent="0.25">
      <c r="A691" s="18"/>
      <c r="B691" s="18"/>
      <c r="C691" s="18"/>
      <c r="D691" s="193"/>
      <c r="E691" s="18"/>
      <c r="F691" s="18"/>
      <c r="G691" s="18"/>
      <c r="H691" s="18"/>
      <c r="I691" s="18"/>
      <c r="J691" s="18"/>
      <c r="K691" s="18"/>
      <c r="BT691" s="18"/>
      <c r="BU691" s="18"/>
      <c r="BW691" s="18"/>
      <c r="BX691" s="18"/>
      <c r="BY691" s="18"/>
      <c r="BZ691" s="18"/>
      <c r="CA691" s="18"/>
      <c r="CB691" s="18"/>
      <c r="CC691" s="18"/>
      <c r="CD691" s="18"/>
      <c r="CE691" s="18"/>
      <c r="CF691" s="18"/>
      <c r="CG691" s="18"/>
      <c r="CH691" s="18"/>
      <c r="CI691" s="18"/>
      <c r="CJ691" s="18"/>
      <c r="CK691" s="8"/>
    </row>
    <row r="692" spans="1:89" ht="15.75" customHeight="1" x14ac:dyDescent="0.25">
      <c r="A692" s="18"/>
      <c r="B692" s="18"/>
      <c r="C692" s="18"/>
      <c r="D692" s="193"/>
      <c r="E692" s="18"/>
      <c r="F692" s="18"/>
      <c r="G692" s="18"/>
      <c r="H692" s="18"/>
      <c r="I692" s="18"/>
      <c r="J692" s="18"/>
      <c r="K692" s="18"/>
      <c r="BT692" s="18"/>
      <c r="BU692" s="18"/>
      <c r="BW692" s="18"/>
      <c r="BX692" s="18"/>
      <c r="BY692" s="18"/>
      <c r="BZ692" s="18"/>
      <c r="CA692" s="18"/>
      <c r="CB692" s="18"/>
      <c r="CC692" s="18"/>
      <c r="CD692" s="18"/>
      <c r="CE692" s="18"/>
      <c r="CF692" s="18"/>
      <c r="CG692" s="18"/>
      <c r="CH692" s="18"/>
      <c r="CI692" s="18"/>
      <c r="CJ692" s="18"/>
      <c r="CK692" s="8"/>
    </row>
    <row r="693" spans="1:89" ht="15.75" customHeight="1" x14ac:dyDescent="0.25">
      <c r="A693" s="18"/>
      <c r="B693" s="18"/>
      <c r="C693" s="18"/>
      <c r="D693" s="193"/>
      <c r="E693" s="18"/>
      <c r="F693" s="18"/>
      <c r="G693" s="18"/>
      <c r="H693" s="18"/>
      <c r="I693" s="18"/>
      <c r="J693" s="18"/>
      <c r="K693" s="18"/>
      <c r="BT693" s="18"/>
      <c r="BU693" s="18"/>
      <c r="BW693" s="18"/>
      <c r="BX693" s="18"/>
      <c r="BY693" s="18"/>
      <c r="BZ693" s="18"/>
      <c r="CA693" s="18"/>
      <c r="CB693" s="18"/>
      <c r="CC693" s="18"/>
      <c r="CD693" s="18"/>
      <c r="CE693" s="18"/>
      <c r="CF693" s="18"/>
      <c r="CG693" s="18"/>
      <c r="CH693" s="18"/>
      <c r="CI693" s="18"/>
      <c r="CJ693" s="18"/>
      <c r="CK693" s="8"/>
    </row>
    <row r="694" spans="1:89" ht="15.75" customHeight="1" x14ac:dyDescent="0.25">
      <c r="A694" s="18"/>
      <c r="B694" s="18"/>
      <c r="C694" s="18"/>
      <c r="D694" s="193"/>
      <c r="E694" s="18"/>
      <c r="F694" s="18"/>
      <c r="G694" s="18"/>
      <c r="H694" s="18"/>
      <c r="I694" s="18"/>
      <c r="J694" s="18"/>
      <c r="K694" s="18"/>
      <c r="BT694" s="18"/>
      <c r="BU694" s="18"/>
      <c r="BW694" s="18"/>
      <c r="BX694" s="18"/>
      <c r="BY694" s="18"/>
      <c r="BZ694" s="18"/>
      <c r="CA694" s="18"/>
      <c r="CB694" s="18"/>
      <c r="CC694" s="18"/>
      <c r="CD694" s="18"/>
      <c r="CE694" s="18"/>
      <c r="CF694" s="18"/>
      <c r="CG694" s="18"/>
      <c r="CH694" s="18"/>
      <c r="CI694" s="18"/>
      <c r="CJ694" s="18"/>
      <c r="CK694" s="8"/>
    </row>
    <row r="695" spans="1:89" ht="15.75" customHeight="1" x14ac:dyDescent="0.25">
      <c r="A695" s="18"/>
      <c r="B695" s="18"/>
      <c r="C695" s="18"/>
      <c r="D695" s="193"/>
      <c r="E695" s="18"/>
      <c r="F695" s="18"/>
      <c r="G695" s="18"/>
      <c r="H695" s="18"/>
      <c r="I695" s="18"/>
      <c r="J695" s="18"/>
      <c r="K695" s="18"/>
      <c r="BT695" s="18"/>
      <c r="BU695" s="18"/>
      <c r="BW695" s="18"/>
      <c r="BX695" s="18"/>
      <c r="BY695" s="18"/>
      <c r="BZ695" s="18"/>
      <c r="CA695" s="18"/>
      <c r="CB695" s="18"/>
      <c r="CC695" s="18"/>
      <c r="CD695" s="18"/>
      <c r="CE695" s="18"/>
      <c r="CF695" s="18"/>
      <c r="CG695" s="18"/>
      <c r="CH695" s="18"/>
      <c r="CI695" s="18"/>
      <c r="CJ695" s="18"/>
      <c r="CK695" s="8"/>
    </row>
    <row r="696" spans="1:89" ht="15.75" customHeight="1" x14ac:dyDescent="0.25">
      <c r="A696" s="18"/>
      <c r="B696" s="18"/>
      <c r="C696" s="18"/>
      <c r="D696" s="193"/>
      <c r="E696" s="18"/>
      <c r="F696" s="18"/>
      <c r="G696" s="18"/>
      <c r="H696" s="18"/>
      <c r="I696" s="18"/>
      <c r="J696" s="18"/>
      <c r="K696" s="18"/>
      <c r="BT696" s="18"/>
      <c r="BU696" s="18"/>
      <c r="BW696" s="18"/>
      <c r="BX696" s="18"/>
      <c r="BY696" s="18"/>
      <c r="BZ696" s="18"/>
      <c r="CA696" s="18"/>
      <c r="CB696" s="18"/>
      <c r="CC696" s="18"/>
      <c r="CD696" s="18"/>
      <c r="CE696" s="18"/>
      <c r="CF696" s="18"/>
      <c r="CG696" s="18"/>
      <c r="CH696" s="18"/>
      <c r="CI696" s="18"/>
      <c r="CJ696" s="18"/>
      <c r="CK696" s="8"/>
    </row>
    <row r="697" spans="1:89" ht="15.75" customHeight="1" x14ac:dyDescent="0.25">
      <c r="A697" s="18"/>
      <c r="B697" s="18"/>
      <c r="C697" s="18"/>
      <c r="D697" s="193"/>
      <c r="E697" s="18"/>
      <c r="F697" s="18"/>
      <c r="G697" s="18"/>
      <c r="H697" s="18"/>
      <c r="I697" s="18"/>
      <c r="J697" s="18"/>
      <c r="K697" s="18"/>
      <c r="BT697" s="18"/>
      <c r="BU697" s="18"/>
      <c r="BW697" s="18"/>
      <c r="BX697" s="18"/>
      <c r="BY697" s="18"/>
      <c r="BZ697" s="18"/>
      <c r="CA697" s="18"/>
      <c r="CB697" s="18"/>
      <c r="CC697" s="18"/>
      <c r="CD697" s="18"/>
      <c r="CE697" s="18"/>
      <c r="CF697" s="18"/>
      <c r="CG697" s="18"/>
      <c r="CH697" s="18"/>
      <c r="CI697" s="18"/>
      <c r="CJ697" s="18"/>
      <c r="CK697" s="8"/>
    </row>
    <row r="698" spans="1:89" ht="15.75" customHeight="1" x14ac:dyDescent="0.25">
      <c r="A698" s="18"/>
      <c r="B698" s="18"/>
      <c r="C698" s="18"/>
      <c r="D698" s="193"/>
      <c r="E698" s="18"/>
      <c r="F698" s="18"/>
      <c r="G698" s="18"/>
      <c r="H698" s="18"/>
      <c r="I698" s="18"/>
      <c r="J698" s="18"/>
      <c r="K698" s="18"/>
      <c r="BT698" s="18"/>
      <c r="BU698" s="18"/>
      <c r="BW698" s="18"/>
      <c r="BX698" s="18"/>
      <c r="BY698" s="18"/>
      <c r="BZ698" s="18"/>
      <c r="CA698" s="18"/>
      <c r="CB698" s="18"/>
      <c r="CC698" s="18"/>
      <c r="CD698" s="18"/>
      <c r="CE698" s="18"/>
      <c r="CF698" s="18"/>
      <c r="CG698" s="18"/>
      <c r="CH698" s="18"/>
      <c r="CI698" s="18"/>
      <c r="CJ698" s="18"/>
      <c r="CK698" s="8"/>
    </row>
    <row r="699" spans="1:89" ht="15.75" customHeight="1" x14ac:dyDescent="0.25">
      <c r="A699" s="18"/>
      <c r="B699" s="18"/>
      <c r="C699" s="18"/>
      <c r="D699" s="193"/>
      <c r="E699" s="18"/>
      <c r="F699" s="18"/>
      <c r="G699" s="18"/>
      <c r="H699" s="18"/>
      <c r="I699" s="18"/>
      <c r="J699" s="18"/>
      <c r="K699" s="18"/>
      <c r="BT699" s="18"/>
      <c r="BU699" s="18"/>
      <c r="BW699" s="18"/>
      <c r="BX699" s="18"/>
      <c r="BY699" s="18"/>
      <c r="BZ699" s="18"/>
      <c r="CA699" s="18"/>
      <c r="CB699" s="18"/>
      <c r="CC699" s="18"/>
      <c r="CD699" s="18"/>
      <c r="CE699" s="18"/>
      <c r="CF699" s="18"/>
      <c r="CG699" s="18"/>
      <c r="CH699" s="18"/>
      <c r="CI699" s="18"/>
      <c r="CJ699" s="18"/>
      <c r="CK699" s="8"/>
    </row>
    <row r="700" spans="1:89" ht="15.75" customHeight="1" x14ac:dyDescent="0.25">
      <c r="A700" s="18"/>
      <c r="B700" s="18"/>
      <c r="C700" s="18"/>
      <c r="D700" s="193"/>
      <c r="E700" s="18"/>
      <c r="F700" s="18"/>
      <c r="G700" s="18"/>
      <c r="H700" s="18"/>
      <c r="I700" s="18"/>
      <c r="J700" s="18"/>
      <c r="K700" s="18"/>
      <c r="BT700" s="18"/>
      <c r="BU700" s="18"/>
      <c r="BW700" s="18"/>
      <c r="BX700" s="18"/>
      <c r="BY700" s="18"/>
      <c r="BZ700" s="18"/>
      <c r="CA700" s="18"/>
      <c r="CB700" s="18"/>
      <c r="CC700" s="18"/>
      <c r="CD700" s="18"/>
      <c r="CE700" s="18"/>
      <c r="CF700" s="18"/>
      <c r="CG700" s="18"/>
      <c r="CH700" s="18"/>
      <c r="CI700" s="18"/>
      <c r="CJ700" s="18"/>
      <c r="CK700" s="8"/>
    </row>
    <row r="701" spans="1:89" ht="15.75" customHeight="1" x14ac:dyDescent="0.25">
      <c r="A701" s="18"/>
      <c r="B701" s="18"/>
      <c r="C701" s="18"/>
      <c r="D701" s="193"/>
      <c r="E701" s="18"/>
      <c r="F701" s="18"/>
      <c r="G701" s="18"/>
      <c r="H701" s="18"/>
      <c r="I701" s="18"/>
      <c r="J701" s="18"/>
      <c r="K701" s="18"/>
      <c r="BT701" s="18"/>
      <c r="BU701" s="18"/>
      <c r="BW701" s="18"/>
      <c r="BX701" s="18"/>
      <c r="BY701" s="18"/>
      <c r="BZ701" s="18"/>
      <c r="CA701" s="18"/>
      <c r="CB701" s="18"/>
      <c r="CC701" s="18"/>
      <c r="CD701" s="18"/>
      <c r="CE701" s="18"/>
      <c r="CF701" s="18"/>
      <c r="CG701" s="18"/>
      <c r="CH701" s="18"/>
      <c r="CI701" s="18"/>
      <c r="CJ701" s="18"/>
      <c r="CK701" s="8"/>
    </row>
    <row r="702" spans="1:89" ht="15.75" customHeight="1" x14ac:dyDescent="0.25">
      <c r="A702" s="18"/>
      <c r="B702" s="18"/>
      <c r="C702" s="18"/>
      <c r="D702" s="193"/>
      <c r="E702" s="18"/>
      <c r="F702" s="18"/>
      <c r="G702" s="18"/>
      <c r="H702" s="18"/>
      <c r="I702" s="18"/>
      <c r="J702" s="18"/>
      <c r="K702" s="18"/>
      <c r="BT702" s="18"/>
      <c r="BU702" s="18"/>
      <c r="BW702" s="18"/>
      <c r="BX702" s="18"/>
      <c r="BY702" s="18"/>
      <c r="BZ702" s="18"/>
      <c r="CA702" s="18"/>
      <c r="CB702" s="18"/>
      <c r="CC702" s="18"/>
      <c r="CD702" s="18"/>
      <c r="CE702" s="18"/>
      <c r="CF702" s="18"/>
      <c r="CG702" s="18"/>
      <c r="CH702" s="18"/>
      <c r="CI702" s="18"/>
      <c r="CJ702" s="18"/>
      <c r="CK702" s="8"/>
    </row>
    <row r="703" spans="1:89" ht="15.75" customHeight="1" x14ac:dyDescent="0.25">
      <c r="A703" s="18"/>
      <c r="B703" s="18"/>
      <c r="C703" s="18"/>
      <c r="D703" s="193"/>
      <c r="E703" s="18"/>
      <c r="F703" s="18"/>
      <c r="G703" s="18"/>
      <c r="H703" s="18"/>
      <c r="I703" s="18"/>
      <c r="J703" s="18"/>
      <c r="K703" s="18"/>
      <c r="BT703" s="18"/>
      <c r="BU703" s="18"/>
      <c r="BW703" s="18"/>
      <c r="BX703" s="18"/>
      <c r="BY703" s="18"/>
      <c r="BZ703" s="18"/>
      <c r="CA703" s="18"/>
      <c r="CB703" s="18"/>
      <c r="CC703" s="18"/>
      <c r="CD703" s="18"/>
      <c r="CE703" s="18"/>
      <c r="CF703" s="18"/>
      <c r="CG703" s="18"/>
      <c r="CH703" s="18"/>
      <c r="CI703" s="18"/>
      <c r="CJ703" s="18"/>
      <c r="CK703" s="8"/>
    </row>
    <row r="704" spans="1:89" ht="15.75" customHeight="1" x14ac:dyDescent="0.25">
      <c r="A704" s="18"/>
      <c r="B704" s="18"/>
      <c r="C704" s="18"/>
      <c r="D704" s="193"/>
      <c r="E704" s="18"/>
      <c r="F704" s="18"/>
      <c r="G704" s="18"/>
      <c r="H704" s="18"/>
      <c r="I704" s="18"/>
      <c r="J704" s="18"/>
      <c r="K704" s="18"/>
      <c r="BT704" s="18"/>
      <c r="BU704" s="18"/>
      <c r="BW704" s="18"/>
      <c r="BX704" s="18"/>
      <c r="BY704" s="18"/>
      <c r="BZ704" s="18"/>
      <c r="CA704" s="18"/>
      <c r="CB704" s="18"/>
      <c r="CC704" s="18"/>
      <c r="CD704" s="18"/>
      <c r="CE704" s="18"/>
      <c r="CF704" s="18"/>
      <c r="CG704" s="18"/>
      <c r="CH704" s="18"/>
      <c r="CI704" s="18"/>
      <c r="CJ704" s="18"/>
      <c r="CK704" s="8"/>
    </row>
    <row r="705" spans="1:89" ht="15.75" customHeight="1" x14ac:dyDescent="0.25">
      <c r="A705" s="18"/>
      <c r="B705" s="18"/>
      <c r="C705" s="18"/>
      <c r="D705" s="193"/>
      <c r="E705" s="18"/>
      <c r="F705" s="18"/>
      <c r="G705" s="18"/>
      <c r="H705" s="18"/>
      <c r="I705" s="18"/>
      <c r="J705" s="18"/>
      <c r="K705" s="18"/>
      <c r="BT705" s="18"/>
      <c r="BU705" s="18"/>
      <c r="BW705" s="18"/>
      <c r="BX705" s="18"/>
      <c r="BY705" s="18"/>
      <c r="BZ705" s="18"/>
      <c r="CA705" s="18"/>
      <c r="CB705" s="18"/>
      <c r="CC705" s="18"/>
      <c r="CD705" s="18"/>
      <c r="CE705" s="18"/>
      <c r="CF705" s="18"/>
      <c r="CG705" s="18"/>
      <c r="CH705" s="18"/>
      <c r="CI705" s="18"/>
      <c r="CJ705" s="18"/>
      <c r="CK705" s="8"/>
    </row>
    <row r="706" spans="1:89" ht="15.75" customHeight="1" x14ac:dyDescent="0.25">
      <c r="A706" s="18"/>
      <c r="B706" s="18"/>
      <c r="C706" s="18"/>
      <c r="D706" s="193"/>
      <c r="E706" s="18"/>
      <c r="F706" s="18"/>
      <c r="G706" s="18"/>
      <c r="H706" s="18"/>
      <c r="I706" s="18"/>
      <c r="J706" s="18"/>
      <c r="K706" s="18"/>
      <c r="BT706" s="18"/>
      <c r="BU706" s="18"/>
      <c r="BW706" s="18"/>
      <c r="BX706" s="18"/>
      <c r="BY706" s="18"/>
      <c r="BZ706" s="18"/>
      <c r="CA706" s="18"/>
      <c r="CB706" s="18"/>
      <c r="CC706" s="18"/>
      <c r="CD706" s="18"/>
      <c r="CE706" s="18"/>
      <c r="CF706" s="18"/>
      <c r="CG706" s="18"/>
      <c r="CH706" s="18"/>
      <c r="CI706" s="18"/>
      <c r="CJ706" s="18"/>
      <c r="CK706" s="8"/>
    </row>
    <row r="707" spans="1:89" ht="15.75" customHeight="1" x14ac:dyDescent="0.25">
      <c r="A707" s="18"/>
      <c r="B707" s="18"/>
      <c r="C707" s="18"/>
      <c r="D707" s="193"/>
      <c r="E707" s="18"/>
      <c r="F707" s="18"/>
      <c r="G707" s="18"/>
      <c r="H707" s="18"/>
      <c r="I707" s="18"/>
      <c r="J707" s="18"/>
      <c r="K707" s="18"/>
      <c r="BT707" s="18"/>
      <c r="BU707" s="18"/>
      <c r="BW707" s="18"/>
      <c r="BX707" s="18"/>
      <c r="BY707" s="18"/>
      <c r="BZ707" s="18"/>
      <c r="CA707" s="18"/>
      <c r="CB707" s="18"/>
      <c r="CC707" s="18"/>
      <c r="CD707" s="18"/>
      <c r="CE707" s="18"/>
      <c r="CF707" s="18"/>
      <c r="CG707" s="18"/>
      <c r="CH707" s="18"/>
      <c r="CI707" s="18"/>
      <c r="CJ707" s="18"/>
      <c r="CK707" s="8"/>
    </row>
    <row r="708" spans="1:89" ht="15.75" customHeight="1" x14ac:dyDescent="0.25">
      <c r="A708" s="18"/>
      <c r="B708" s="18"/>
      <c r="C708" s="18"/>
      <c r="D708" s="193"/>
      <c r="E708" s="18"/>
      <c r="F708" s="18"/>
      <c r="G708" s="18"/>
      <c r="H708" s="18"/>
      <c r="I708" s="18"/>
      <c r="J708" s="18"/>
      <c r="K708" s="18"/>
      <c r="BT708" s="18"/>
      <c r="BU708" s="18"/>
      <c r="BW708" s="18"/>
      <c r="BX708" s="18"/>
      <c r="BY708" s="18"/>
      <c r="BZ708" s="18"/>
      <c r="CA708" s="18"/>
      <c r="CB708" s="18"/>
      <c r="CC708" s="18"/>
      <c r="CD708" s="18"/>
      <c r="CE708" s="18"/>
      <c r="CF708" s="18"/>
      <c r="CG708" s="18"/>
      <c r="CH708" s="18"/>
      <c r="CI708" s="18"/>
      <c r="CJ708" s="18"/>
      <c r="CK708" s="8"/>
    </row>
    <row r="709" spans="1:89" ht="15.75" customHeight="1" x14ac:dyDescent="0.25">
      <c r="A709" s="18"/>
      <c r="B709" s="18"/>
      <c r="C709" s="18"/>
      <c r="D709" s="193"/>
      <c r="E709" s="18"/>
      <c r="F709" s="18"/>
      <c r="G709" s="18"/>
      <c r="H709" s="18"/>
      <c r="I709" s="18"/>
      <c r="J709" s="18"/>
      <c r="K709" s="18"/>
      <c r="BT709" s="18"/>
      <c r="BU709" s="18"/>
      <c r="BW709" s="18"/>
      <c r="BX709" s="18"/>
      <c r="BY709" s="18"/>
      <c r="BZ709" s="18"/>
      <c r="CA709" s="18"/>
      <c r="CB709" s="18"/>
      <c r="CC709" s="18"/>
      <c r="CD709" s="18"/>
      <c r="CE709" s="18"/>
      <c r="CF709" s="18"/>
      <c r="CG709" s="18"/>
      <c r="CH709" s="18"/>
      <c r="CI709" s="18"/>
      <c r="CJ709" s="18"/>
      <c r="CK709" s="8"/>
    </row>
    <row r="710" spans="1:89" ht="15.75" customHeight="1" x14ac:dyDescent="0.25">
      <c r="A710" s="18"/>
      <c r="B710" s="18"/>
      <c r="C710" s="18"/>
      <c r="D710" s="193"/>
      <c r="E710" s="18"/>
      <c r="F710" s="18"/>
      <c r="G710" s="18"/>
      <c r="H710" s="18"/>
      <c r="I710" s="18"/>
      <c r="J710" s="18"/>
      <c r="K710" s="18"/>
      <c r="BT710" s="18"/>
      <c r="BU710" s="18"/>
      <c r="BW710" s="18"/>
      <c r="BX710" s="18"/>
      <c r="BY710" s="18"/>
      <c r="BZ710" s="18"/>
      <c r="CA710" s="18"/>
      <c r="CB710" s="18"/>
      <c r="CC710" s="18"/>
      <c r="CD710" s="18"/>
      <c r="CE710" s="18"/>
      <c r="CF710" s="18"/>
      <c r="CG710" s="18"/>
      <c r="CH710" s="18"/>
      <c r="CI710" s="18"/>
      <c r="CJ710" s="18"/>
      <c r="CK710" s="8"/>
    </row>
    <row r="711" spans="1:89" ht="15.75" customHeight="1" x14ac:dyDescent="0.25">
      <c r="A711" s="18"/>
      <c r="B711" s="18"/>
      <c r="C711" s="18"/>
      <c r="D711" s="193"/>
      <c r="E711" s="18"/>
      <c r="F711" s="18"/>
      <c r="G711" s="18"/>
      <c r="H711" s="18"/>
      <c r="I711" s="18"/>
      <c r="J711" s="18"/>
      <c r="K711" s="18"/>
      <c r="BT711" s="18"/>
      <c r="BU711" s="18"/>
      <c r="BW711" s="18"/>
      <c r="BX711" s="18"/>
      <c r="BY711" s="18"/>
      <c r="BZ711" s="18"/>
      <c r="CA711" s="18"/>
      <c r="CB711" s="18"/>
      <c r="CC711" s="18"/>
      <c r="CD711" s="18"/>
      <c r="CE711" s="18"/>
      <c r="CF711" s="18"/>
      <c r="CG711" s="18"/>
      <c r="CH711" s="18"/>
      <c r="CI711" s="18"/>
      <c r="CJ711" s="18"/>
      <c r="CK711" s="8"/>
    </row>
    <row r="712" spans="1:89" ht="15.75" customHeight="1" x14ac:dyDescent="0.25">
      <c r="A712" s="18"/>
      <c r="B712" s="18"/>
      <c r="C712" s="18"/>
      <c r="D712" s="193"/>
      <c r="E712" s="18"/>
      <c r="F712" s="18"/>
      <c r="G712" s="18"/>
      <c r="H712" s="18"/>
      <c r="I712" s="18"/>
      <c r="J712" s="18"/>
      <c r="K712" s="18"/>
      <c r="BT712" s="18"/>
      <c r="BU712" s="18"/>
      <c r="BW712" s="18"/>
      <c r="BX712" s="18"/>
      <c r="BY712" s="18"/>
      <c r="BZ712" s="18"/>
      <c r="CA712" s="18"/>
      <c r="CB712" s="18"/>
      <c r="CC712" s="18"/>
      <c r="CD712" s="18"/>
      <c r="CE712" s="18"/>
      <c r="CF712" s="18"/>
      <c r="CG712" s="18"/>
      <c r="CH712" s="18"/>
      <c r="CI712" s="18"/>
      <c r="CJ712" s="18"/>
      <c r="CK712" s="8"/>
    </row>
    <row r="713" spans="1:89" ht="15.75" customHeight="1" x14ac:dyDescent="0.25">
      <c r="A713" s="18"/>
      <c r="B713" s="18"/>
      <c r="C713" s="18"/>
      <c r="D713" s="193"/>
      <c r="E713" s="18"/>
      <c r="F713" s="18"/>
      <c r="G713" s="18"/>
      <c r="H713" s="18"/>
      <c r="I713" s="18"/>
      <c r="J713" s="18"/>
      <c r="K713" s="18"/>
      <c r="BT713" s="18"/>
      <c r="BU713" s="18"/>
      <c r="BW713" s="18"/>
      <c r="BX713" s="18"/>
      <c r="BY713" s="18"/>
      <c r="BZ713" s="18"/>
      <c r="CA713" s="18"/>
      <c r="CB713" s="18"/>
      <c r="CC713" s="18"/>
      <c r="CD713" s="18"/>
      <c r="CE713" s="18"/>
      <c r="CF713" s="18"/>
      <c r="CG713" s="18"/>
      <c r="CH713" s="18"/>
      <c r="CI713" s="18"/>
      <c r="CJ713" s="18"/>
      <c r="CK713" s="8"/>
    </row>
    <row r="714" spans="1:89" ht="15.75" customHeight="1" x14ac:dyDescent="0.25">
      <c r="A714" s="18"/>
      <c r="B714" s="18"/>
      <c r="C714" s="18"/>
      <c r="D714" s="193"/>
      <c r="E714" s="18"/>
      <c r="F714" s="18"/>
      <c r="G714" s="18"/>
      <c r="H714" s="18"/>
      <c r="I714" s="18"/>
      <c r="J714" s="18"/>
      <c r="K714" s="18"/>
      <c r="BT714" s="18"/>
      <c r="BU714" s="18"/>
      <c r="BW714" s="18"/>
      <c r="BX714" s="18"/>
      <c r="BY714" s="18"/>
      <c r="BZ714" s="18"/>
      <c r="CA714" s="18"/>
      <c r="CB714" s="18"/>
      <c r="CC714" s="18"/>
      <c r="CD714" s="18"/>
      <c r="CE714" s="18"/>
      <c r="CF714" s="18"/>
      <c r="CG714" s="18"/>
      <c r="CH714" s="18"/>
      <c r="CI714" s="18"/>
      <c r="CJ714" s="18"/>
      <c r="CK714" s="8"/>
    </row>
    <row r="715" spans="1:89" ht="15.75" customHeight="1" x14ac:dyDescent="0.25">
      <c r="A715" s="18"/>
      <c r="B715" s="18"/>
      <c r="C715" s="18"/>
      <c r="D715" s="193"/>
      <c r="E715" s="18"/>
      <c r="F715" s="18"/>
      <c r="G715" s="18"/>
      <c r="H715" s="18"/>
      <c r="I715" s="18"/>
      <c r="J715" s="18"/>
      <c r="K715" s="18"/>
      <c r="BT715" s="18"/>
      <c r="BU715" s="18"/>
      <c r="BW715" s="18"/>
      <c r="BX715" s="18"/>
      <c r="BY715" s="18"/>
      <c r="BZ715" s="18"/>
      <c r="CA715" s="18"/>
      <c r="CB715" s="18"/>
      <c r="CC715" s="18"/>
      <c r="CD715" s="18"/>
      <c r="CE715" s="18"/>
      <c r="CF715" s="18"/>
      <c r="CG715" s="18"/>
      <c r="CH715" s="18"/>
      <c r="CI715" s="18"/>
      <c r="CJ715" s="18"/>
      <c r="CK715" s="8"/>
    </row>
    <row r="716" spans="1:89" ht="15.75" customHeight="1" x14ac:dyDescent="0.25">
      <c r="A716" s="18"/>
      <c r="B716" s="18"/>
      <c r="C716" s="18"/>
      <c r="D716" s="193"/>
      <c r="E716" s="18"/>
      <c r="F716" s="18"/>
      <c r="G716" s="18"/>
      <c r="H716" s="18"/>
      <c r="I716" s="18"/>
      <c r="J716" s="18"/>
      <c r="K716" s="18"/>
      <c r="BT716" s="18"/>
      <c r="BU716" s="18"/>
      <c r="BW716" s="18"/>
      <c r="BX716" s="18"/>
      <c r="BY716" s="18"/>
      <c r="BZ716" s="18"/>
      <c r="CA716" s="18"/>
      <c r="CB716" s="18"/>
      <c r="CC716" s="18"/>
      <c r="CD716" s="18"/>
      <c r="CE716" s="18"/>
      <c r="CF716" s="18"/>
      <c r="CG716" s="18"/>
      <c r="CH716" s="18"/>
      <c r="CI716" s="18"/>
      <c r="CJ716" s="18"/>
      <c r="CK716" s="8"/>
    </row>
    <row r="717" spans="1:89" ht="15.75" customHeight="1" x14ac:dyDescent="0.25">
      <c r="A717" s="18"/>
      <c r="B717" s="18"/>
      <c r="C717" s="18"/>
      <c r="D717" s="193"/>
      <c r="E717" s="18"/>
      <c r="F717" s="18"/>
      <c r="G717" s="18"/>
      <c r="H717" s="18"/>
      <c r="I717" s="18"/>
      <c r="J717" s="18"/>
      <c r="K717" s="18"/>
      <c r="BT717" s="18"/>
      <c r="BU717" s="18"/>
      <c r="BW717" s="18"/>
      <c r="BX717" s="18"/>
      <c r="BY717" s="18"/>
      <c r="BZ717" s="18"/>
      <c r="CA717" s="18"/>
      <c r="CB717" s="18"/>
      <c r="CC717" s="18"/>
      <c r="CD717" s="18"/>
      <c r="CE717" s="18"/>
      <c r="CF717" s="18"/>
      <c r="CG717" s="18"/>
      <c r="CH717" s="18"/>
      <c r="CI717" s="18"/>
      <c r="CJ717" s="18"/>
      <c r="CK717" s="8"/>
    </row>
    <row r="718" spans="1:89" ht="15.75" customHeight="1" x14ac:dyDescent="0.25">
      <c r="A718" s="18"/>
      <c r="B718" s="18"/>
      <c r="C718" s="18"/>
      <c r="D718" s="193"/>
      <c r="E718" s="18"/>
      <c r="F718" s="18"/>
      <c r="G718" s="18"/>
      <c r="H718" s="18"/>
      <c r="I718" s="18"/>
      <c r="J718" s="18"/>
      <c r="K718" s="18"/>
      <c r="BT718" s="18"/>
      <c r="BU718" s="18"/>
      <c r="BW718" s="18"/>
      <c r="BX718" s="18"/>
      <c r="BY718" s="18"/>
      <c r="BZ718" s="18"/>
      <c r="CA718" s="18"/>
      <c r="CB718" s="18"/>
      <c r="CC718" s="18"/>
      <c r="CD718" s="18"/>
      <c r="CE718" s="18"/>
      <c r="CF718" s="18"/>
      <c r="CG718" s="18"/>
      <c r="CH718" s="18"/>
      <c r="CI718" s="18"/>
      <c r="CJ718" s="18"/>
      <c r="CK718" s="8"/>
    </row>
    <row r="719" spans="1:89" ht="15.75" customHeight="1" x14ac:dyDescent="0.25">
      <c r="A719" s="18"/>
      <c r="B719" s="18"/>
      <c r="C719" s="18"/>
      <c r="D719" s="193"/>
      <c r="E719" s="18"/>
      <c r="F719" s="18"/>
      <c r="G719" s="18"/>
      <c r="H719" s="18"/>
      <c r="I719" s="18"/>
      <c r="J719" s="18"/>
      <c r="K719" s="18"/>
      <c r="BT719" s="18"/>
      <c r="BU719" s="18"/>
      <c r="BW719" s="18"/>
      <c r="BX719" s="18"/>
      <c r="BY719" s="18"/>
      <c r="BZ719" s="18"/>
      <c r="CA719" s="18"/>
      <c r="CB719" s="18"/>
      <c r="CC719" s="18"/>
      <c r="CD719" s="18"/>
      <c r="CE719" s="18"/>
      <c r="CF719" s="18"/>
      <c r="CG719" s="18"/>
      <c r="CH719" s="18"/>
      <c r="CI719" s="18"/>
      <c r="CJ719" s="18"/>
      <c r="CK719" s="8"/>
    </row>
    <row r="720" spans="1:89" ht="15.75" customHeight="1" x14ac:dyDescent="0.25">
      <c r="A720" s="18"/>
      <c r="B720" s="18"/>
      <c r="C720" s="18"/>
      <c r="D720" s="193"/>
      <c r="E720" s="18"/>
      <c r="F720" s="18"/>
      <c r="G720" s="18"/>
      <c r="H720" s="18"/>
      <c r="I720" s="18"/>
      <c r="J720" s="18"/>
      <c r="K720" s="18"/>
      <c r="BT720" s="18"/>
      <c r="BU720" s="18"/>
      <c r="BW720" s="18"/>
      <c r="BX720" s="18"/>
      <c r="BY720" s="18"/>
      <c r="BZ720" s="18"/>
      <c r="CA720" s="18"/>
      <c r="CB720" s="18"/>
      <c r="CC720" s="18"/>
      <c r="CD720" s="18"/>
      <c r="CE720" s="18"/>
      <c r="CF720" s="18"/>
      <c r="CG720" s="18"/>
      <c r="CH720" s="18"/>
      <c r="CI720" s="18"/>
      <c r="CJ720" s="18"/>
      <c r="CK720" s="8"/>
    </row>
    <row r="721" spans="1:89" ht="15.75" customHeight="1" x14ac:dyDescent="0.25">
      <c r="A721" s="18"/>
      <c r="B721" s="18"/>
      <c r="C721" s="18"/>
      <c r="D721" s="193"/>
      <c r="E721" s="18"/>
      <c r="F721" s="18"/>
      <c r="G721" s="18"/>
      <c r="H721" s="18"/>
      <c r="I721" s="18"/>
      <c r="J721" s="18"/>
      <c r="K721" s="18"/>
      <c r="BT721" s="18"/>
      <c r="BU721" s="18"/>
      <c r="BW721" s="18"/>
      <c r="BX721" s="18"/>
      <c r="BY721" s="18"/>
      <c r="BZ721" s="18"/>
      <c r="CA721" s="18"/>
      <c r="CB721" s="18"/>
      <c r="CC721" s="18"/>
      <c r="CD721" s="18"/>
      <c r="CE721" s="18"/>
      <c r="CF721" s="18"/>
      <c r="CG721" s="18"/>
      <c r="CH721" s="18"/>
      <c r="CI721" s="18"/>
      <c r="CJ721" s="18"/>
      <c r="CK721" s="8"/>
    </row>
    <row r="722" spans="1:89" ht="15.75" customHeight="1" x14ac:dyDescent="0.25">
      <c r="A722" s="18"/>
      <c r="B722" s="18"/>
      <c r="C722" s="18"/>
      <c r="D722" s="193"/>
      <c r="E722" s="18"/>
      <c r="F722" s="18"/>
      <c r="G722" s="18"/>
      <c r="H722" s="18"/>
      <c r="I722" s="18"/>
      <c r="J722" s="18"/>
      <c r="K722" s="18"/>
      <c r="BT722" s="18"/>
      <c r="BU722" s="18"/>
      <c r="BW722" s="18"/>
      <c r="BX722" s="18"/>
      <c r="BY722" s="18"/>
      <c r="BZ722" s="18"/>
      <c r="CA722" s="18"/>
      <c r="CB722" s="18"/>
      <c r="CC722" s="18"/>
      <c r="CD722" s="18"/>
      <c r="CE722" s="18"/>
      <c r="CF722" s="18"/>
      <c r="CG722" s="18"/>
      <c r="CH722" s="18"/>
      <c r="CI722" s="18"/>
      <c r="CJ722" s="18"/>
      <c r="CK722" s="8"/>
    </row>
    <row r="723" spans="1:89" ht="15.75" customHeight="1" x14ac:dyDescent="0.25">
      <c r="A723" s="18"/>
      <c r="B723" s="18"/>
      <c r="C723" s="18"/>
      <c r="D723" s="193"/>
      <c r="E723" s="18"/>
      <c r="F723" s="18"/>
      <c r="G723" s="18"/>
      <c r="H723" s="18"/>
      <c r="I723" s="18"/>
      <c r="J723" s="18"/>
      <c r="K723" s="18"/>
      <c r="BT723" s="18"/>
      <c r="BU723" s="18"/>
      <c r="BW723" s="18"/>
      <c r="BX723" s="18"/>
      <c r="BY723" s="18"/>
      <c r="BZ723" s="18"/>
      <c r="CA723" s="18"/>
      <c r="CB723" s="18"/>
      <c r="CC723" s="18"/>
      <c r="CD723" s="18"/>
      <c r="CE723" s="18"/>
      <c r="CF723" s="18"/>
      <c r="CG723" s="18"/>
      <c r="CH723" s="18"/>
      <c r="CI723" s="18"/>
      <c r="CJ723" s="18"/>
      <c r="CK723" s="8"/>
    </row>
    <row r="724" spans="1:89" ht="15.75" customHeight="1" x14ac:dyDescent="0.25">
      <c r="A724" s="18"/>
      <c r="B724" s="18"/>
      <c r="C724" s="18"/>
      <c r="D724" s="193"/>
      <c r="E724" s="18"/>
      <c r="F724" s="18"/>
      <c r="G724" s="18"/>
      <c r="H724" s="18"/>
      <c r="I724" s="18"/>
      <c r="J724" s="18"/>
      <c r="K724" s="18"/>
      <c r="BT724" s="18"/>
      <c r="BU724" s="18"/>
      <c r="BW724" s="18"/>
      <c r="BX724" s="18"/>
      <c r="BY724" s="18"/>
      <c r="BZ724" s="18"/>
      <c r="CA724" s="18"/>
      <c r="CB724" s="18"/>
      <c r="CC724" s="18"/>
      <c r="CD724" s="18"/>
      <c r="CE724" s="18"/>
      <c r="CF724" s="18"/>
      <c r="CG724" s="18"/>
      <c r="CH724" s="18"/>
      <c r="CI724" s="18"/>
      <c r="CJ724" s="18"/>
      <c r="CK724" s="8"/>
    </row>
    <row r="725" spans="1:89" ht="15.75" customHeight="1" x14ac:dyDescent="0.25">
      <c r="A725" s="18"/>
      <c r="B725" s="18"/>
      <c r="C725" s="18"/>
      <c r="D725" s="193"/>
      <c r="E725" s="18"/>
      <c r="F725" s="18"/>
      <c r="G725" s="18"/>
      <c r="H725" s="18"/>
      <c r="I725" s="18"/>
      <c r="J725" s="18"/>
      <c r="K725" s="18"/>
      <c r="BT725" s="18"/>
      <c r="BU725" s="18"/>
      <c r="BW725" s="18"/>
      <c r="BX725" s="18"/>
      <c r="BY725" s="18"/>
      <c r="BZ725" s="18"/>
      <c r="CA725" s="18"/>
      <c r="CB725" s="18"/>
      <c r="CC725" s="18"/>
      <c r="CD725" s="18"/>
      <c r="CE725" s="18"/>
      <c r="CF725" s="18"/>
      <c r="CG725" s="18"/>
      <c r="CH725" s="18"/>
      <c r="CI725" s="18"/>
      <c r="CJ725" s="18"/>
      <c r="CK725" s="8"/>
    </row>
    <row r="726" spans="1:89" ht="15.75" customHeight="1" x14ac:dyDescent="0.25">
      <c r="A726" s="18"/>
      <c r="B726" s="18"/>
      <c r="C726" s="18"/>
      <c r="D726" s="193"/>
      <c r="E726" s="18"/>
      <c r="F726" s="18"/>
      <c r="G726" s="18"/>
      <c r="H726" s="18"/>
      <c r="I726" s="18"/>
      <c r="J726" s="18"/>
      <c r="K726" s="18"/>
      <c r="BT726" s="18"/>
      <c r="BU726" s="18"/>
      <c r="BW726" s="18"/>
      <c r="BX726" s="18"/>
      <c r="BY726" s="18"/>
      <c r="BZ726" s="18"/>
      <c r="CA726" s="18"/>
      <c r="CB726" s="18"/>
      <c r="CC726" s="18"/>
      <c r="CD726" s="18"/>
      <c r="CE726" s="18"/>
      <c r="CF726" s="18"/>
      <c r="CG726" s="18"/>
      <c r="CH726" s="18"/>
      <c r="CI726" s="18"/>
      <c r="CJ726" s="18"/>
      <c r="CK726" s="8"/>
    </row>
    <row r="727" spans="1:89" ht="15.75" customHeight="1" x14ac:dyDescent="0.25">
      <c r="A727" s="18"/>
      <c r="B727" s="18"/>
      <c r="C727" s="18"/>
      <c r="D727" s="193"/>
      <c r="E727" s="18"/>
      <c r="F727" s="18"/>
      <c r="G727" s="18"/>
      <c r="H727" s="18"/>
      <c r="I727" s="18"/>
      <c r="J727" s="18"/>
      <c r="K727" s="18"/>
      <c r="BT727" s="18"/>
      <c r="BU727" s="18"/>
      <c r="BW727" s="18"/>
      <c r="BX727" s="18"/>
      <c r="BY727" s="18"/>
      <c r="BZ727" s="18"/>
      <c r="CA727" s="18"/>
      <c r="CB727" s="18"/>
      <c r="CC727" s="18"/>
      <c r="CD727" s="18"/>
      <c r="CE727" s="18"/>
      <c r="CF727" s="18"/>
      <c r="CG727" s="18"/>
      <c r="CH727" s="18"/>
      <c r="CI727" s="18"/>
      <c r="CJ727" s="18"/>
      <c r="CK727" s="8"/>
    </row>
    <row r="728" spans="1:89" ht="15.75" customHeight="1" x14ac:dyDescent="0.25">
      <c r="A728" s="18"/>
      <c r="B728" s="18"/>
      <c r="C728" s="18"/>
      <c r="D728" s="193"/>
      <c r="E728" s="18"/>
      <c r="F728" s="18"/>
      <c r="G728" s="18"/>
      <c r="H728" s="18"/>
      <c r="I728" s="18"/>
      <c r="J728" s="18"/>
      <c r="K728" s="18"/>
      <c r="BT728" s="18"/>
      <c r="BU728" s="18"/>
      <c r="BW728" s="18"/>
      <c r="BX728" s="18"/>
      <c r="BY728" s="18"/>
      <c r="BZ728" s="18"/>
      <c r="CA728" s="18"/>
      <c r="CB728" s="18"/>
      <c r="CC728" s="18"/>
      <c r="CD728" s="18"/>
      <c r="CE728" s="18"/>
      <c r="CF728" s="18"/>
      <c r="CG728" s="18"/>
      <c r="CH728" s="18"/>
      <c r="CI728" s="18"/>
      <c r="CJ728" s="18"/>
      <c r="CK728" s="8"/>
    </row>
    <row r="729" spans="1:89" ht="15.75" customHeight="1" x14ac:dyDescent="0.25">
      <c r="A729" s="18"/>
      <c r="B729" s="18"/>
      <c r="C729" s="18"/>
      <c r="D729" s="193"/>
      <c r="E729" s="18"/>
      <c r="F729" s="18"/>
      <c r="G729" s="18"/>
      <c r="H729" s="18"/>
      <c r="I729" s="18"/>
      <c r="J729" s="18"/>
      <c r="K729" s="18"/>
      <c r="BT729" s="18"/>
      <c r="BU729" s="18"/>
      <c r="BW729" s="18"/>
      <c r="BX729" s="18"/>
      <c r="BY729" s="18"/>
      <c r="BZ729" s="18"/>
      <c r="CA729" s="18"/>
      <c r="CB729" s="18"/>
      <c r="CC729" s="18"/>
      <c r="CD729" s="18"/>
      <c r="CE729" s="18"/>
      <c r="CF729" s="18"/>
      <c r="CG729" s="18"/>
      <c r="CH729" s="18"/>
      <c r="CI729" s="18"/>
      <c r="CJ729" s="18"/>
      <c r="CK729" s="8"/>
    </row>
    <row r="730" spans="1:89" ht="15.75" customHeight="1" x14ac:dyDescent="0.25">
      <c r="A730" s="18"/>
      <c r="B730" s="18"/>
      <c r="C730" s="18"/>
      <c r="D730" s="193"/>
      <c r="E730" s="18"/>
      <c r="F730" s="18"/>
      <c r="G730" s="18"/>
      <c r="H730" s="18"/>
      <c r="I730" s="18"/>
      <c r="J730" s="18"/>
      <c r="K730" s="18"/>
      <c r="BT730" s="18"/>
      <c r="BU730" s="18"/>
      <c r="BW730" s="18"/>
      <c r="BX730" s="18"/>
      <c r="BY730" s="18"/>
      <c r="BZ730" s="18"/>
      <c r="CA730" s="18"/>
      <c r="CB730" s="18"/>
      <c r="CC730" s="18"/>
      <c r="CD730" s="18"/>
      <c r="CE730" s="18"/>
      <c r="CF730" s="18"/>
      <c r="CG730" s="18"/>
      <c r="CH730" s="18"/>
      <c r="CI730" s="18"/>
      <c r="CJ730" s="18"/>
      <c r="CK730" s="8"/>
    </row>
    <row r="731" spans="1:89" ht="15.75" customHeight="1" x14ac:dyDescent="0.25">
      <c r="A731" s="18"/>
      <c r="B731" s="18"/>
      <c r="C731" s="18"/>
      <c r="D731" s="193"/>
      <c r="E731" s="18"/>
      <c r="F731" s="18"/>
      <c r="G731" s="18"/>
      <c r="H731" s="18"/>
      <c r="I731" s="18"/>
      <c r="J731" s="18"/>
      <c r="K731" s="18"/>
      <c r="BT731" s="18"/>
      <c r="BU731" s="18"/>
      <c r="BW731" s="18"/>
      <c r="BX731" s="18"/>
      <c r="BY731" s="18"/>
      <c r="BZ731" s="18"/>
      <c r="CA731" s="18"/>
      <c r="CB731" s="18"/>
      <c r="CC731" s="18"/>
      <c r="CD731" s="18"/>
      <c r="CE731" s="18"/>
      <c r="CF731" s="18"/>
      <c r="CG731" s="18"/>
      <c r="CH731" s="18"/>
      <c r="CI731" s="18"/>
      <c r="CJ731" s="18"/>
      <c r="CK731" s="8"/>
    </row>
    <row r="732" spans="1:89" ht="15.75" customHeight="1" x14ac:dyDescent="0.25">
      <c r="A732" s="18"/>
      <c r="B732" s="18"/>
      <c r="C732" s="18"/>
      <c r="D732" s="193"/>
      <c r="E732" s="18"/>
      <c r="F732" s="18"/>
      <c r="G732" s="18"/>
      <c r="H732" s="18"/>
      <c r="I732" s="18"/>
      <c r="J732" s="18"/>
      <c r="K732" s="18"/>
      <c r="BT732" s="18"/>
      <c r="BU732" s="18"/>
      <c r="BW732" s="18"/>
      <c r="BX732" s="18"/>
      <c r="BY732" s="18"/>
      <c r="BZ732" s="18"/>
      <c r="CA732" s="18"/>
      <c r="CB732" s="18"/>
      <c r="CC732" s="18"/>
      <c r="CD732" s="18"/>
      <c r="CE732" s="18"/>
      <c r="CF732" s="18"/>
      <c r="CG732" s="18"/>
      <c r="CH732" s="18"/>
      <c r="CI732" s="18"/>
      <c r="CJ732" s="18"/>
      <c r="CK732" s="8"/>
    </row>
    <row r="733" spans="1:89" ht="15.75" customHeight="1" x14ac:dyDescent="0.25">
      <c r="A733" s="18"/>
      <c r="B733" s="18"/>
      <c r="C733" s="18"/>
      <c r="D733" s="193"/>
      <c r="E733" s="18"/>
      <c r="F733" s="18"/>
      <c r="G733" s="18"/>
      <c r="H733" s="18"/>
      <c r="I733" s="18"/>
      <c r="J733" s="18"/>
      <c r="K733" s="18"/>
      <c r="BT733" s="18"/>
      <c r="BU733" s="18"/>
      <c r="BW733" s="18"/>
      <c r="BX733" s="18"/>
      <c r="BY733" s="18"/>
      <c r="BZ733" s="18"/>
      <c r="CA733" s="18"/>
      <c r="CB733" s="18"/>
      <c r="CC733" s="18"/>
      <c r="CD733" s="18"/>
      <c r="CE733" s="18"/>
      <c r="CF733" s="18"/>
      <c r="CG733" s="18"/>
      <c r="CH733" s="18"/>
      <c r="CI733" s="18"/>
      <c r="CJ733" s="18"/>
      <c r="CK733" s="8"/>
    </row>
    <row r="734" spans="1:89" ht="15.75" customHeight="1" x14ac:dyDescent="0.25">
      <c r="A734" s="18"/>
      <c r="B734" s="18"/>
      <c r="C734" s="18"/>
      <c r="D734" s="193"/>
      <c r="E734" s="18"/>
      <c r="F734" s="18"/>
      <c r="G734" s="18"/>
      <c r="H734" s="18"/>
      <c r="I734" s="18"/>
      <c r="J734" s="18"/>
      <c r="K734" s="18"/>
      <c r="BT734" s="18"/>
      <c r="BU734" s="18"/>
      <c r="BW734" s="18"/>
      <c r="BX734" s="18"/>
      <c r="BY734" s="18"/>
      <c r="BZ734" s="18"/>
      <c r="CA734" s="18"/>
      <c r="CB734" s="18"/>
      <c r="CC734" s="18"/>
      <c r="CD734" s="18"/>
      <c r="CE734" s="18"/>
      <c r="CF734" s="18"/>
      <c r="CG734" s="18"/>
      <c r="CH734" s="18"/>
      <c r="CI734" s="18"/>
      <c r="CJ734" s="18"/>
      <c r="CK734" s="8"/>
    </row>
    <row r="735" spans="1:89" ht="15.75" customHeight="1" x14ac:dyDescent="0.25">
      <c r="A735" s="18"/>
      <c r="B735" s="18"/>
      <c r="C735" s="18"/>
      <c r="D735" s="193"/>
      <c r="E735" s="18"/>
      <c r="F735" s="18"/>
      <c r="G735" s="18"/>
      <c r="H735" s="18"/>
      <c r="I735" s="18"/>
      <c r="J735" s="18"/>
      <c r="K735" s="18"/>
      <c r="BT735" s="18"/>
      <c r="BU735" s="18"/>
      <c r="BW735" s="18"/>
      <c r="BX735" s="18"/>
      <c r="BY735" s="18"/>
      <c r="BZ735" s="18"/>
      <c r="CA735" s="18"/>
      <c r="CB735" s="18"/>
      <c r="CC735" s="18"/>
      <c r="CD735" s="18"/>
      <c r="CE735" s="18"/>
      <c r="CF735" s="18"/>
      <c r="CG735" s="18"/>
      <c r="CH735" s="18"/>
      <c r="CI735" s="18"/>
      <c r="CJ735" s="18"/>
      <c r="CK735" s="8"/>
    </row>
    <row r="736" spans="1:89" ht="15.75" customHeight="1" x14ac:dyDescent="0.25">
      <c r="A736" s="18"/>
      <c r="B736" s="18"/>
      <c r="C736" s="18"/>
      <c r="D736" s="193"/>
      <c r="E736" s="18"/>
      <c r="F736" s="18"/>
      <c r="G736" s="18"/>
      <c r="H736" s="18"/>
      <c r="I736" s="18"/>
      <c r="J736" s="18"/>
      <c r="K736" s="18"/>
      <c r="BT736" s="18"/>
      <c r="BU736" s="18"/>
      <c r="BW736" s="18"/>
      <c r="BX736" s="18"/>
      <c r="BY736" s="18"/>
      <c r="BZ736" s="18"/>
      <c r="CA736" s="18"/>
      <c r="CB736" s="18"/>
      <c r="CC736" s="18"/>
      <c r="CD736" s="18"/>
      <c r="CE736" s="18"/>
      <c r="CF736" s="18"/>
      <c r="CG736" s="18"/>
      <c r="CH736" s="18"/>
      <c r="CI736" s="18"/>
      <c r="CJ736" s="18"/>
      <c r="CK736" s="8"/>
    </row>
    <row r="737" spans="1:89" ht="15.75" customHeight="1" x14ac:dyDescent="0.25">
      <c r="A737" s="18"/>
      <c r="B737" s="18"/>
      <c r="C737" s="18"/>
      <c r="D737" s="193"/>
      <c r="E737" s="18"/>
      <c r="F737" s="18"/>
      <c r="G737" s="18"/>
      <c r="H737" s="18"/>
      <c r="I737" s="18"/>
      <c r="J737" s="18"/>
      <c r="K737" s="18"/>
      <c r="BT737" s="18"/>
      <c r="BU737" s="18"/>
      <c r="BW737" s="18"/>
      <c r="BX737" s="18"/>
      <c r="BY737" s="18"/>
      <c r="BZ737" s="18"/>
      <c r="CA737" s="18"/>
      <c r="CB737" s="18"/>
      <c r="CC737" s="18"/>
      <c r="CD737" s="18"/>
      <c r="CE737" s="18"/>
      <c r="CF737" s="18"/>
      <c r="CG737" s="18"/>
      <c r="CH737" s="18"/>
      <c r="CI737" s="18"/>
      <c r="CJ737" s="18"/>
      <c r="CK737" s="8"/>
    </row>
    <row r="738" spans="1:89" ht="15.75" customHeight="1" x14ac:dyDescent="0.25">
      <c r="A738" s="18"/>
      <c r="B738" s="18"/>
      <c r="C738" s="18"/>
      <c r="D738" s="193"/>
      <c r="E738" s="18"/>
      <c r="F738" s="18"/>
      <c r="G738" s="18"/>
      <c r="H738" s="18"/>
      <c r="I738" s="18"/>
      <c r="J738" s="18"/>
      <c r="K738" s="18"/>
      <c r="BT738" s="18"/>
      <c r="BU738" s="18"/>
      <c r="BW738" s="18"/>
      <c r="BX738" s="18"/>
      <c r="BY738" s="18"/>
      <c r="BZ738" s="18"/>
      <c r="CA738" s="18"/>
      <c r="CB738" s="18"/>
      <c r="CC738" s="18"/>
      <c r="CD738" s="18"/>
      <c r="CE738" s="18"/>
      <c r="CF738" s="18"/>
      <c r="CG738" s="18"/>
      <c r="CH738" s="18"/>
      <c r="CI738" s="18"/>
      <c r="CJ738" s="18"/>
      <c r="CK738" s="8"/>
    </row>
    <row r="739" spans="1:89" ht="15.75" customHeight="1" x14ac:dyDescent="0.25">
      <c r="A739" s="18"/>
      <c r="B739" s="18"/>
      <c r="C739" s="18"/>
      <c r="D739" s="193"/>
      <c r="E739" s="18"/>
      <c r="F739" s="18"/>
      <c r="G739" s="18"/>
      <c r="H739" s="18"/>
      <c r="I739" s="18"/>
      <c r="J739" s="18"/>
      <c r="K739" s="18"/>
      <c r="BT739" s="18"/>
      <c r="BU739" s="18"/>
      <c r="BW739" s="18"/>
      <c r="BX739" s="18"/>
      <c r="BY739" s="18"/>
      <c r="BZ739" s="18"/>
      <c r="CA739" s="18"/>
      <c r="CB739" s="18"/>
      <c r="CC739" s="18"/>
      <c r="CD739" s="18"/>
      <c r="CE739" s="18"/>
      <c r="CF739" s="18"/>
      <c r="CG739" s="18"/>
      <c r="CH739" s="18"/>
      <c r="CI739" s="18"/>
      <c r="CJ739" s="18"/>
      <c r="CK739" s="8"/>
    </row>
    <row r="740" spans="1:89" ht="15.75" customHeight="1" x14ac:dyDescent="0.25">
      <c r="A740" s="18"/>
      <c r="B740" s="18"/>
      <c r="C740" s="18"/>
      <c r="D740" s="193"/>
      <c r="E740" s="18"/>
      <c r="F740" s="18"/>
      <c r="G740" s="18"/>
      <c r="H740" s="18"/>
      <c r="I740" s="18"/>
      <c r="J740" s="18"/>
      <c r="K740" s="18"/>
      <c r="BT740" s="18"/>
      <c r="BU740" s="18"/>
      <c r="BW740" s="18"/>
      <c r="BX740" s="18"/>
      <c r="BY740" s="18"/>
      <c r="BZ740" s="18"/>
      <c r="CA740" s="18"/>
      <c r="CB740" s="18"/>
      <c r="CC740" s="18"/>
      <c r="CD740" s="18"/>
      <c r="CE740" s="18"/>
      <c r="CF740" s="18"/>
      <c r="CG740" s="18"/>
      <c r="CH740" s="18"/>
      <c r="CI740" s="18"/>
      <c r="CJ740" s="18"/>
      <c r="CK740" s="8"/>
    </row>
    <row r="741" spans="1:89" ht="15.75" customHeight="1" x14ac:dyDescent="0.25">
      <c r="A741" s="18"/>
      <c r="B741" s="18"/>
      <c r="C741" s="18"/>
      <c r="D741" s="193"/>
      <c r="E741" s="18"/>
      <c r="F741" s="18"/>
      <c r="G741" s="18"/>
      <c r="H741" s="18"/>
      <c r="I741" s="18"/>
      <c r="J741" s="18"/>
      <c r="K741" s="18"/>
      <c r="BT741" s="18"/>
      <c r="BU741" s="18"/>
      <c r="BW741" s="18"/>
      <c r="BX741" s="18"/>
      <c r="BY741" s="18"/>
      <c r="BZ741" s="18"/>
      <c r="CA741" s="18"/>
      <c r="CB741" s="18"/>
      <c r="CC741" s="18"/>
      <c r="CD741" s="18"/>
      <c r="CE741" s="18"/>
      <c r="CF741" s="18"/>
      <c r="CG741" s="18"/>
      <c r="CH741" s="18"/>
      <c r="CI741" s="18"/>
      <c r="CJ741" s="18"/>
      <c r="CK741" s="8"/>
    </row>
    <row r="742" spans="1:89" ht="15.75" customHeight="1" x14ac:dyDescent="0.25">
      <c r="A742" s="18"/>
      <c r="B742" s="18"/>
      <c r="C742" s="18"/>
      <c r="D742" s="193"/>
      <c r="E742" s="18"/>
      <c r="F742" s="18"/>
      <c r="G742" s="18"/>
      <c r="H742" s="18"/>
      <c r="I742" s="18"/>
      <c r="J742" s="18"/>
      <c r="K742" s="18"/>
      <c r="BT742" s="18"/>
      <c r="BU742" s="18"/>
      <c r="BW742" s="18"/>
      <c r="BX742" s="18"/>
      <c r="BY742" s="18"/>
      <c r="BZ742" s="18"/>
      <c r="CA742" s="18"/>
      <c r="CB742" s="18"/>
      <c r="CC742" s="18"/>
      <c r="CD742" s="18"/>
      <c r="CE742" s="18"/>
      <c r="CF742" s="18"/>
      <c r="CG742" s="18"/>
      <c r="CH742" s="18"/>
      <c r="CI742" s="18"/>
      <c r="CJ742" s="18"/>
      <c r="CK742" s="8"/>
    </row>
    <row r="743" spans="1:89" ht="15.75" customHeight="1" x14ac:dyDescent="0.25">
      <c r="A743" s="18"/>
      <c r="B743" s="18"/>
      <c r="C743" s="18"/>
      <c r="D743" s="193"/>
      <c r="E743" s="18"/>
      <c r="F743" s="18"/>
      <c r="G743" s="18"/>
      <c r="H743" s="18"/>
      <c r="I743" s="18"/>
      <c r="J743" s="18"/>
      <c r="K743" s="18"/>
      <c r="BT743" s="18"/>
      <c r="BU743" s="18"/>
      <c r="BW743" s="18"/>
      <c r="BX743" s="18"/>
      <c r="BY743" s="18"/>
      <c r="BZ743" s="18"/>
      <c r="CA743" s="18"/>
      <c r="CB743" s="18"/>
      <c r="CC743" s="18"/>
      <c r="CD743" s="18"/>
      <c r="CE743" s="18"/>
      <c r="CF743" s="18"/>
      <c r="CG743" s="18"/>
      <c r="CH743" s="18"/>
      <c r="CI743" s="18"/>
      <c r="CJ743" s="18"/>
      <c r="CK743" s="8"/>
    </row>
    <row r="744" spans="1:89" ht="15.75" customHeight="1" x14ac:dyDescent="0.25">
      <c r="A744" s="18"/>
      <c r="B744" s="18"/>
      <c r="C744" s="18"/>
      <c r="D744" s="193"/>
      <c r="E744" s="18"/>
      <c r="F744" s="18"/>
      <c r="G744" s="18"/>
      <c r="H744" s="18"/>
      <c r="I744" s="18"/>
      <c r="J744" s="18"/>
      <c r="K744" s="18"/>
      <c r="BT744" s="18"/>
      <c r="BU744" s="18"/>
      <c r="BW744" s="18"/>
      <c r="BX744" s="18"/>
      <c r="BY744" s="18"/>
      <c r="BZ744" s="18"/>
      <c r="CA744" s="18"/>
      <c r="CB744" s="18"/>
      <c r="CC744" s="18"/>
      <c r="CD744" s="18"/>
      <c r="CE744" s="18"/>
      <c r="CF744" s="18"/>
      <c r="CG744" s="18"/>
      <c r="CH744" s="18"/>
      <c r="CI744" s="18"/>
      <c r="CJ744" s="18"/>
      <c r="CK744" s="8"/>
    </row>
    <row r="745" spans="1:89" ht="15.75" customHeight="1" x14ac:dyDescent="0.25">
      <c r="A745" s="18"/>
      <c r="B745" s="18"/>
      <c r="C745" s="18"/>
      <c r="D745" s="193"/>
      <c r="E745" s="18"/>
      <c r="F745" s="18"/>
      <c r="G745" s="18"/>
      <c r="H745" s="18"/>
      <c r="I745" s="18"/>
      <c r="J745" s="18"/>
      <c r="K745" s="18"/>
      <c r="BT745" s="18"/>
      <c r="BU745" s="18"/>
      <c r="BW745" s="18"/>
      <c r="BX745" s="18"/>
      <c r="BY745" s="18"/>
      <c r="BZ745" s="18"/>
      <c r="CA745" s="18"/>
      <c r="CB745" s="18"/>
      <c r="CC745" s="18"/>
      <c r="CD745" s="18"/>
      <c r="CE745" s="18"/>
      <c r="CF745" s="18"/>
      <c r="CG745" s="18"/>
      <c r="CH745" s="18"/>
      <c r="CI745" s="18"/>
      <c r="CJ745" s="18"/>
      <c r="CK745" s="8"/>
    </row>
    <row r="746" spans="1:89" ht="15.75" customHeight="1" x14ac:dyDescent="0.25">
      <c r="A746" s="18"/>
      <c r="B746" s="18"/>
      <c r="C746" s="18"/>
      <c r="D746" s="193"/>
      <c r="E746" s="18"/>
      <c r="F746" s="18"/>
      <c r="G746" s="18"/>
      <c r="H746" s="18"/>
      <c r="I746" s="18"/>
      <c r="J746" s="18"/>
      <c r="K746" s="18"/>
      <c r="BT746" s="18"/>
      <c r="BU746" s="18"/>
      <c r="BW746" s="18"/>
      <c r="BX746" s="18"/>
      <c r="BY746" s="18"/>
      <c r="BZ746" s="18"/>
      <c r="CA746" s="18"/>
      <c r="CB746" s="18"/>
      <c r="CC746" s="18"/>
      <c r="CD746" s="18"/>
      <c r="CE746" s="18"/>
      <c r="CF746" s="18"/>
      <c r="CG746" s="18"/>
      <c r="CH746" s="18"/>
      <c r="CI746" s="18"/>
      <c r="CJ746" s="18"/>
      <c r="CK746" s="8"/>
    </row>
    <row r="747" spans="1:89" ht="15.75" customHeight="1" x14ac:dyDescent="0.25">
      <c r="A747" s="18"/>
      <c r="B747" s="18"/>
      <c r="C747" s="18"/>
      <c r="D747" s="193"/>
      <c r="E747" s="18"/>
      <c r="F747" s="18"/>
      <c r="G747" s="18"/>
      <c r="H747" s="18"/>
      <c r="I747" s="18"/>
      <c r="J747" s="18"/>
      <c r="K747" s="18"/>
      <c r="BT747" s="18"/>
      <c r="BU747" s="18"/>
      <c r="BW747" s="18"/>
      <c r="BX747" s="18"/>
      <c r="BY747" s="18"/>
      <c r="BZ747" s="18"/>
      <c r="CA747" s="18"/>
      <c r="CB747" s="18"/>
      <c r="CC747" s="18"/>
      <c r="CD747" s="18"/>
      <c r="CE747" s="18"/>
      <c r="CF747" s="18"/>
      <c r="CG747" s="18"/>
      <c r="CH747" s="18"/>
      <c r="CI747" s="18"/>
      <c r="CJ747" s="18"/>
      <c r="CK747" s="8"/>
    </row>
    <row r="748" spans="1:89" ht="15.75" customHeight="1" x14ac:dyDescent="0.25">
      <c r="A748" s="18"/>
      <c r="B748" s="18"/>
      <c r="C748" s="18"/>
      <c r="D748" s="193"/>
      <c r="E748" s="18"/>
      <c r="F748" s="18"/>
      <c r="G748" s="18"/>
      <c r="H748" s="18"/>
      <c r="I748" s="18"/>
      <c r="J748" s="18"/>
      <c r="K748" s="18"/>
      <c r="BT748" s="18"/>
      <c r="BU748" s="18"/>
      <c r="BW748" s="18"/>
      <c r="BX748" s="18"/>
      <c r="BY748" s="18"/>
      <c r="BZ748" s="18"/>
      <c r="CA748" s="18"/>
      <c r="CB748" s="18"/>
      <c r="CC748" s="18"/>
      <c r="CD748" s="18"/>
      <c r="CE748" s="18"/>
      <c r="CF748" s="18"/>
      <c r="CG748" s="18"/>
      <c r="CH748" s="18"/>
      <c r="CI748" s="18"/>
      <c r="CJ748" s="18"/>
      <c r="CK748" s="8"/>
    </row>
    <row r="749" spans="1:89" ht="15.75" customHeight="1" x14ac:dyDescent="0.25">
      <c r="A749" s="18"/>
      <c r="B749" s="18"/>
      <c r="C749" s="18"/>
      <c r="D749" s="193"/>
      <c r="E749" s="18"/>
      <c r="F749" s="18"/>
      <c r="G749" s="18"/>
      <c r="H749" s="18"/>
      <c r="I749" s="18"/>
      <c r="J749" s="18"/>
      <c r="K749" s="18"/>
      <c r="BT749" s="18"/>
      <c r="BU749" s="18"/>
      <c r="BW749" s="18"/>
      <c r="BX749" s="18"/>
      <c r="BY749" s="18"/>
      <c r="BZ749" s="18"/>
      <c r="CA749" s="18"/>
      <c r="CB749" s="18"/>
      <c r="CC749" s="18"/>
      <c r="CD749" s="18"/>
      <c r="CE749" s="18"/>
      <c r="CF749" s="18"/>
      <c r="CG749" s="18"/>
      <c r="CH749" s="18"/>
      <c r="CI749" s="18"/>
      <c r="CJ749" s="18"/>
      <c r="CK749" s="8"/>
    </row>
    <row r="750" spans="1:89" ht="15.75" customHeight="1" x14ac:dyDescent="0.25">
      <c r="A750" s="18"/>
      <c r="B750" s="18"/>
      <c r="C750" s="18"/>
      <c r="D750" s="193"/>
      <c r="E750" s="18"/>
      <c r="F750" s="18"/>
      <c r="G750" s="18"/>
      <c r="H750" s="18"/>
      <c r="I750" s="18"/>
      <c r="J750" s="18"/>
      <c r="K750" s="18"/>
      <c r="BT750" s="18"/>
      <c r="BU750" s="18"/>
      <c r="BW750" s="18"/>
      <c r="BX750" s="18"/>
      <c r="BY750" s="18"/>
      <c r="BZ750" s="18"/>
      <c r="CA750" s="18"/>
      <c r="CB750" s="18"/>
      <c r="CC750" s="18"/>
      <c r="CD750" s="18"/>
      <c r="CE750" s="18"/>
      <c r="CF750" s="18"/>
      <c r="CG750" s="18"/>
      <c r="CH750" s="18"/>
      <c r="CI750" s="18"/>
      <c r="CJ750" s="18"/>
      <c r="CK750" s="8"/>
    </row>
    <row r="751" spans="1:89" ht="15.75" customHeight="1" x14ac:dyDescent="0.25">
      <c r="A751" s="18"/>
      <c r="B751" s="18"/>
      <c r="C751" s="18"/>
      <c r="D751" s="193"/>
      <c r="E751" s="18"/>
      <c r="F751" s="18"/>
      <c r="G751" s="18"/>
      <c r="H751" s="18"/>
      <c r="I751" s="18"/>
      <c r="J751" s="18"/>
      <c r="K751" s="18"/>
      <c r="BT751" s="18"/>
      <c r="BU751" s="18"/>
      <c r="BW751" s="18"/>
      <c r="BX751" s="18"/>
      <c r="BY751" s="18"/>
      <c r="BZ751" s="18"/>
      <c r="CA751" s="18"/>
      <c r="CB751" s="18"/>
      <c r="CC751" s="18"/>
      <c r="CD751" s="18"/>
      <c r="CE751" s="18"/>
      <c r="CF751" s="18"/>
      <c r="CG751" s="18"/>
      <c r="CH751" s="18"/>
      <c r="CI751" s="18"/>
      <c r="CJ751" s="18"/>
      <c r="CK751" s="8"/>
    </row>
    <row r="752" spans="1:89" ht="15.75" customHeight="1" x14ac:dyDescent="0.25">
      <c r="A752" s="18"/>
      <c r="B752" s="18"/>
      <c r="C752" s="18"/>
      <c r="D752" s="193"/>
      <c r="E752" s="18"/>
      <c r="F752" s="18"/>
      <c r="G752" s="18"/>
      <c r="H752" s="18"/>
      <c r="I752" s="18"/>
      <c r="J752" s="18"/>
      <c r="K752" s="18"/>
      <c r="BT752" s="18"/>
      <c r="BU752" s="18"/>
      <c r="BW752" s="18"/>
      <c r="BX752" s="18"/>
      <c r="BY752" s="18"/>
      <c r="BZ752" s="18"/>
      <c r="CA752" s="18"/>
      <c r="CB752" s="18"/>
      <c r="CC752" s="18"/>
      <c r="CD752" s="18"/>
      <c r="CE752" s="18"/>
      <c r="CF752" s="18"/>
      <c r="CG752" s="18"/>
      <c r="CH752" s="18"/>
      <c r="CI752" s="18"/>
      <c r="CJ752" s="18"/>
      <c r="CK752" s="8"/>
    </row>
    <row r="753" spans="1:89" ht="15.75" customHeight="1" x14ac:dyDescent="0.25">
      <c r="A753" s="18"/>
      <c r="B753" s="18"/>
      <c r="C753" s="18"/>
      <c r="D753" s="193"/>
      <c r="E753" s="18"/>
      <c r="F753" s="18"/>
      <c r="G753" s="18"/>
      <c r="H753" s="18"/>
      <c r="I753" s="18"/>
      <c r="J753" s="18"/>
      <c r="K753" s="18"/>
      <c r="BT753" s="18"/>
      <c r="BU753" s="18"/>
      <c r="BW753" s="18"/>
      <c r="BX753" s="18"/>
      <c r="BY753" s="18"/>
      <c r="BZ753" s="18"/>
      <c r="CA753" s="18"/>
      <c r="CB753" s="18"/>
      <c r="CC753" s="18"/>
      <c r="CD753" s="18"/>
      <c r="CE753" s="18"/>
      <c r="CF753" s="18"/>
      <c r="CG753" s="18"/>
      <c r="CH753" s="18"/>
      <c r="CI753" s="18"/>
      <c r="CJ753" s="18"/>
      <c r="CK753" s="8"/>
    </row>
    <row r="754" spans="1:89" ht="15.75" customHeight="1" x14ac:dyDescent="0.25">
      <c r="A754" s="18"/>
      <c r="B754" s="18"/>
      <c r="C754" s="18"/>
      <c r="D754" s="193"/>
      <c r="E754" s="18"/>
      <c r="F754" s="18"/>
      <c r="G754" s="18"/>
      <c r="H754" s="18"/>
      <c r="I754" s="18"/>
      <c r="J754" s="18"/>
      <c r="K754" s="18"/>
      <c r="BT754" s="18"/>
      <c r="BU754" s="18"/>
      <c r="BW754" s="18"/>
      <c r="BX754" s="18"/>
      <c r="BY754" s="18"/>
      <c r="BZ754" s="18"/>
      <c r="CA754" s="18"/>
      <c r="CB754" s="18"/>
      <c r="CC754" s="18"/>
      <c r="CD754" s="18"/>
      <c r="CE754" s="18"/>
      <c r="CF754" s="18"/>
      <c r="CG754" s="18"/>
      <c r="CH754" s="18"/>
      <c r="CI754" s="18"/>
      <c r="CJ754" s="18"/>
      <c r="CK754" s="8"/>
    </row>
    <row r="755" spans="1:89" ht="15.75" customHeight="1" x14ac:dyDescent="0.25">
      <c r="A755" s="18"/>
      <c r="B755" s="18"/>
      <c r="C755" s="18"/>
      <c r="D755" s="193"/>
      <c r="E755" s="18"/>
      <c r="F755" s="18"/>
      <c r="G755" s="18"/>
      <c r="H755" s="18"/>
      <c r="I755" s="18"/>
      <c r="J755" s="18"/>
      <c r="K755" s="18"/>
      <c r="BT755" s="18"/>
      <c r="BU755" s="18"/>
      <c r="BW755" s="18"/>
      <c r="BX755" s="18"/>
      <c r="BY755" s="18"/>
      <c r="BZ755" s="18"/>
      <c r="CA755" s="18"/>
      <c r="CB755" s="18"/>
      <c r="CC755" s="18"/>
      <c r="CD755" s="18"/>
      <c r="CE755" s="18"/>
      <c r="CF755" s="18"/>
      <c r="CG755" s="18"/>
      <c r="CH755" s="18"/>
      <c r="CI755" s="18"/>
      <c r="CJ755" s="18"/>
      <c r="CK755" s="8"/>
    </row>
    <row r="756" spans="1:89" ht="15.75" customHeight="1" x14ac:dyDescent="0.25">
      <c r="A756" s="18"/>
      <c r="B756" s="18"/>
      <c r="C756" s="18"/>
      <c r="D756" s="193"/>
      <c r="E756" s="18"/>
      <c r="F756" s="18"/>
      <c r="G756" s="18"/>
      <c r="H756" s="18"/>
      <c r="I756" s="18"/>
      <c r="J756" s="18"/>
      <c r="K756" s="18"/>
      <c r="BT756" s="18"/>
      <c r="BU756" s="18"/>
      <c r="BW756" s="18"/>
      <c r="BX756" s="18"/>
      <c r="BY756" s="18"/>
      <c r="BZ756" s="18"/>
      <c r="CA756" s="18"/>
      <c r="CB756" s="18"/>
      <c r="CC756" s="18"/>
      <c r="CD756" s="18"/>
      <c r="CE756" s="18"/>
      <c r="CF756" s="18"/>
      <c r="CG756" s="18"/>
      <c r="CH756" s="18"/>
      <c r="CI756" s="18"/>
      <c r="CJ756" s="18"/>
      <c r="CK756" s="8"/>
    </row>
    <row r="757" spans="1:89" ht="15.75" customHeight="1" x14ac:dyDescent="0.25">
      <c r="A757" s="18"/>
      <c r="B757" s="18"/>
      <c r="C757" s="18"/>
      <c r="D757" s="193"/>
      <c r="E757" s="18"/>
      <c r="F757" s="18"/>
      <c r="G757" s="18"/>
      <c r="H757" s="18"/>
      <c r="I757" s="18"/>
      <c r="J757" s="18"/>
      <c r="K757" s="18"/>
      <c r="BT757" s="18"/>
      <c r="BU757" s="18"/>
      <c r="BW757" s="18"/>
      <c r="BX757" s="18"/>
      <c r="BY757" s="18"/>
      <c r="BZ757" s="18"/>
      <c r="CA757" s="18"/>
      <c r="CB757" s="18"/>
      <c r="CC757" s="18"/>
      <c r="CD757" s="18"/>
      <c r="CE757" s="18"/>
      <c r="CF757" s="18"/>
      <c r="CG757" s="18"/>
      <c r="CH757" s="18"/>
      <c r="CI757" s="18"/>
      <c r="CJ757" s="18"/>
      <c r="CK757" s="8"/>
    </row>
    <row r="758" spans="1:89" ht="15.75" customHeight="1" x14ac:dyDescent="0.25">
      <c r="A758" s="18"/>
      <c r="B758" s="18"/>
      <c r="C758" s="18"/>
      <c r="D758" s="193"/>
      <c r="E758" s="18"/>
      <c r="F758" s="18"/>
      <c r="G758" s="18"/>
      <c r="H758" s="18"/>
      <c r="I758" s="18"/>
      <c r="J758" s="18"/>
      <c r="K758" s="18"/>
      <c r="BT758" s="18"/>
      <c r="BU758" s="18"/>
      <c r="BW758" s="18"/>
      <c r="BX758" s="18"/>
      <c r="BY758" s="18"/>
      <c r="BZ758" s="18"/>
      <c r="CA758" s="18"/>
      <c r="CB758" s="18"/>
      <c r="CC758" s="18"/>
      <c r="CD758" s="18"/>
      <c r="CE758" s="18"/>
      <c r="CF758" s="18"/>
      <c r="CG758" s="18"/>
      <c r="CH758" s="18"/>
      <c r="CI758" s="18"/>
      <c r="CJ758" s="18"/>
      <c r="CK758" s="8"/>
    </row>
    <row r="759" spans="1:89" ht="15.75" customHeight="1" x14ac:dyDescent="0.25">
      <c r="A759" s="18"/>
      <c r="B759" s="18"/>
      <c r="C759" s="18"/>
      <c r="D759" s="193"/>
      <c r="E759" s="18"/>
      <c r="F759" s="18"/>
      <c r="G759" s="18"/>
      <c r="H759" s="18"/>
      <c r="I759" s="18"/>
      <c r="J759" s="18"/>
      <c r="K759" s="18"/>
      <c r="BT759" s="18"/>
      <c r="BU759" s="18"/>
      <c r="BW759" s="18"/>
      <c r="BX759" s="18"/>
      <c r="BY759" s="18"/>
      <c r="BZ759" s="18"/>
      <c r="CA759" s="18"/>
      <c r="CB759" s="18"/>
      <c r="CC759" s="18"/>
      <c r="CD759" s="18"/>
      <c r="CE759" s="18"/>
      <c r="CF759" s="18"/>
      <c r="CG759" s="18"/>
      <c r="CH759" s="18"/>
      <c r="CI759" s="18"/>
      <c r="CJ759" s="18"/>
      <c r="CK759" s="8"/>
    </row>
    <row r="760" spans="1:89" ht="15.75" customHeight="1" x14ac:dyDescent="0.25">
      <c r="A760" s="18"/>
      <c r="B760" s="18"/>
      <c r="C760" s="18"/>
      <c r="D760" s="193"/>
      <c r="E760" s="18"/>
      <c r="F760" s="18"/>
      <c r="G760" s="18"/>
      <c r="H760" s="18"/>
      <c r="I760" s="18"/>
      <c r="J760" s="18"/>
      <c r="K760" s="18"/>
      <c r="BT760" s="18"/>
      <c r="BU760" s="18"/>
      <c r="BW760" s="18"/>
      <c r="BX760" s="18"/>
      <c r="BY760" s="18"/>
      <c r="BZ760" s="18"/>
      <c r="CA760" s="18"/>
      <c r="CB760" s="18"/>
      <c r="CC760" s="18"/>
      <c r="CD760" s="18"/>
      <c r="CE760" s="18"/>
      <c r="CF760" s="18"/>
      <c r="CG760" s="18"/>
      <c r="CH760" s="18"/>
      <c r="CI760" s="18"/>
      <c r="CJ760" s="18"/>
      <c r="CK760" s="8"/>
    </row>
    <row r="761" spans="1:89" ht="15.75" customHeight="1" x14ac:dyDescent="0.25">
      <c r="A761" s="18"/>
      <c r="B761" s="18"/>
      <c r="C761" s="18"/>
      <c r="D761" s="193"/>
      <c r="E761" s="18"/>
      <c r="F761" s="18"/>
      <c r="G761" s="18"/>
      <c r="H761" s="18"/>
      <c r="I761" s="18"/>
      <c r="J761" s="18"/>
      <c r="K761" s="18"/>
      <c r="BT761" s="18"/>
      <c r="BU761" s="18"/>
      <c r="BW761" s="18"/>
      <c r="BX761" s="18"/>
      <c r="BY761" s="18"/>
      <c r="BZ761" s="18"/>
      <c r="CA761" s="18"/>
      <c r="CB761" s="18"/>
      <c r="CC761" s="18"/>
      <c r="CD761" s="18"/>
      <c r="CE761" s="18"/>
      <c r="CF761" s="18"/>
      <c r="CG761" s="18"/>
      <c r="CH761" s="18"/>
      <c r="CI761" s="18"/>
      <c r="CJ761" s="18"/>
      <c r="CK761" s="8"/>
    </row>
    <row r="762" spans="1:89" ht="15.75" customHeight="1" x14ac:dyDescent="0.25">
      <c r="A762" s="18"/>
      <c r="B762" s="18"/>
      <c r="C762" s="18"/>
      <c r="D762" s="193"/>
      <c r="E762" s="18"/>
      <c r="F762" s="18"/>
      <c r="G762" s="18"/>
      <c r="H762" s="18"/>
      <c r="I762" s="18"/>
      <c r="J762" s="18"/>
      <c r="K762" s="18"/>
      <c r="BT762" s="18"/>
      <c r="BU762" s="18"/>
      <c r="BW762" s="18"/>
      <c r="BX762" s="18"/>
      <c r="BY762" s="18"/>
      <c r="BZ762" s="18"/>
      <c r="CA762" s="18"/>
      <c r="CB762" s="18"/>
      <c r="CC762" s="18"/>
      <c r="CD762" s="18"/>
      <c r="CE762" s="18"/>
      <c r="CF762" s="18"/>
      <c r="CG762" s="18"/>
      <c r="CH762" s="18"/>
      <c r="CI762" s="18"/>
      <c r="CJ762" s="18"/>
      <c r="CK762" s="8"/>
    </row>
    <row r="763" spans="1:89" ht="15.75" customHeight="1" x14ac:dyDescent="0.25">
      <c r="A763" s="18"/>
      <c r="B763" s="18"/>
      <c r="C763" s="18"/>
      <c r="D763" s="193"/>
      <c r="E763" s="18"/>
      <c r="F763" s="18"/>
      <c r="G763" s="18"/>
      <c r="H763" s="18"/>
      <c r="I763" s="18"/>
      <c r="J763" s="18"/>
      <c r="K763" s="18"/>
      <c r="BT763" s="18"/>
      <c r="BU763" s="18"/>
      <c r="BW763" s="18"/>
      <c r="BX763" s="18"/>
      <c r="BY763" s="18"/>
      <c r="BZ763" s="18"/>
      <c r="CA763" s="18"/>
      <c r="CB763" s="18"/>
      <c r="CC763" s="18"/>
      <c r="CD763" s="18"/>
      <c r="CE763" s="18"/>
      <c r="CF763" s="18"/>
      <c r="CG763" s="18"/>
      <c r="CH763" s="18"/>
      <c r="CI763" s="18"/>
      <c r="CJ763" s="18"/>
      <c r="CK763" s="8"/>
    </row>
    <row r="764" spans="1:89" ht="15.75" customHeight="1" x14ac:dyDescent="0.25">
      <c r="A764" s="18"/>
      <c r="B764" s="18"/>
      <c r="C764" s="18"/>
      <c r="D764" s="193"/>
      <c r="E764" s="18"/>
      <c r="F764" s="18"/>
      <c r="G764" s="18"/>
      <c r="H764" s="18"/>
      <c r="I764" s="18"/>
      <c r="J764" s="18"/>
      <c r="K764" s="18"/>
      <c r="BT764" s="18"/>
      <c r="BU764" s="18"/>
      <c r="BW764" s="18"/>
      <c r="BX764" s="18"/>
      <c r="BY764" s="18"/>
      <c r="BZ764" s="18"/>
      <c r="CA764" s="18"/>
      <c r="CB764" s="18"/>
      <c r="CC764" s="18"/>
      <c r="CD764" s="18"/>
      <c r="CE764" s="18"/>
      <c r="CF764" s="18"/>
      <c r="CG764" s="18"/>
      <c r="CH764" s="18"/>
      <c r="CI764" s="18"/>
      <c r="CJ764" s="18"/>
      <c r="CK764" s="8"/>
    </row>
    <row r="765" spans="1:89" ht="15.75" customHeight="1" x14ac:dyDescent="0.25">
      <c r="A765" s="18"/>
      <c r="B765" s="18"/>
      <c r="C765" s="18"/>
      <c r="D765" s="193"/>
      <c r="E765" s="18"/>
      <c r="F765" s="18"/>
      <c r="G765" s="18"/>
      <c r="H765" s="18"/>
      <c r="I765" s="18"/>
      <c r="J765" s="18"/>
      <c r="K765" s="18"/>
      <c r="BT765" s="18"/>
      <c r="BU765" s="18"/>
      <c r="BW765" s="18"/>
      <c r="BX765" s="18"/>
      <c r="BY765" s="18"/>
      <c r="BZ765" s="18"/>
      <c r="CA765" s="18"/>
      <c r="CB765" s="18"/>
      <c r="CC765" s="18"/>
      <c r="CD765" s="18"/>
      <c r="CE765" s="18"/>
      <c r="CF765" s="18"/>
      <c r="CG765" s="18"/>
      <c r="CH765" s="18"/>
      <c r="CI765" s="18"/>
      <c r="CJ765" s="18"/>
      <c r="CK765" s="8"/>
    </row>
    <row r="766" spans="1:89" ht="15.75" customHeight="1" x14ac:dyDescent="0.25">
      <c r="A766" s="18"/>
      <c r="B766" s="18"/>
      <c r="C766" s="18"/>
      <c r="D766" s="193"/>
      <c r="E766" s="18"/>
      <c r="F766" s="18"/>
      <c r="G766" s="18"/>
      <c r="H766" s="18"/>
      <c r="I766" s="18"/>
      <c r="J766" s="18"/>
      <c r="K766" s="18"/>
      <c r="BT766" s="18"/>
      <c r="BU766" s="18"/>
      <c r="BW766" s="18"/>
      <c r="BX766" s="18"/>
      <c r="BY766" s="18"/>
      <c r="BZ766" s="18"/>
      <c r="CA766" s="18"/>
      <c r="CB766" s="18"/>
      <c r="CC766" s="18"/>
      <c r="CD766" s="18"/>
      <c r="CE766" s="18"/>
      <c r="CF766" s="18"/>
      <c r="CG766" s="18"/>
      <c r="CH766" s="18"/>
      <c r="CI766" s="18"/>
      <c r="CJ766" s="18"/>
      <c r="CK766" s="8"/>
    </row>
    <row r="767" spans="1:89" ht="15.75" customHeight="1" x14ac:dyDescent="0.25">
      <c r="A767" s="18"/>
      <c r="B767" s="18"/>
      <c r="C767" s="18"/>
      <c r="D767" s="193"/>
      <c r="E767" s="18"/>
      <c r="F767" s="18"/>
      <c r="G767" s="18"/>
      <c r="H767" s="18"/>
      <c r="I767" s="18"/>
      <c r="J767" s="18"/>
      <c r="K767" s="18"/>
      <c r="BT767" s="18"/>
      <c r="BU767" s="18"/>
      <c r="BW767" s="18"/>
      <c r="BX767" s="18"/>
      <c r="BY767" s="18"/>
      <c r="BZ767" s="18"/>
      <c r="CA767" s="18"/>
      <c r="CB767" s="18"/>
      <c r="CC767" s="18"/>
      <c r="CD767" s="18"/>
      <c r="CE767" s="18"/>
      <c r="CF767" s="18"/>
      <c r="CG767" s="18"/>
      <c r="CH767" s="18"/>
      <c r="CI767" s="18"/>
      <c r="CJ767" s="18"/>
      <c r="CK767" s="8"/>
    </row>
    <row r="768" spans="1:89" ht="15.75" customHeight="1" x14ac:dyDescent="0.25">
      <c r="A768" s="18"/>
      <c r="B768" s="18"/>
      <c r="C768" s="18"/>
      <c r="D768" s="193"/>
      <c r="E768" s="18"/>
      <c r="F768" s="18"/>
      <c r="G768" s="18"/>
      <c r="H768" s="18"/>
      <c r="I768" s="18"/>
      <c r="J768" s="18"/>
      <c r="K768" s="18"/>
      <c r="BT768" s="18"/>
      <c r="BU768" s="18"/>
      <c r="BW768" s="18"/>
      <c r="BX768" s="18"/>
      <c r="BY768" s="18"/>
      <c r="BZ768" s="18"/>
      <c r="CA768" s="18"/>
      <c r="CB768" s="18"/>
      <c r="CC768" s="18"/>
      <c r="CD768" s="18"/>
      <c r="CE768" s="18"/>
      <c r="CF768" s="18"/>
      <c r="CG768" s="18"/>
      <c r="CH768" s="18"/>
      <c r="CI768" s="18"/>
      <c r="CJ768" s="18"/>
      <c r="CK768" s="8"/>
    </row>
    <row r="769" spans="1:89" ht="15.75" customHeight="1" x14ac:dyDescent="0.25">
      <c r="A769" s="18"/>
      <c r="B769" s="18"/>
      <c r="C769" s="18"/>
      <c r="D769" s="193"/>
      <c r="E769" s="18"/>
      <c r="F769" s="18"/>
      <c r="G769" s="18"/>
      <c r="H769" s="18"/>
      <c r="I769" s="18"/>
      <c r="J769" s="18"/>
      <c r="K769" s="18"/>
      <c r="BT769" s="18"/>
      <c r="BU769" s="18"/>
      <c r="BW769" s="18"/>
      <c r="BX769" s="18"/>
      <c r="BY769" s="18"/>
      <c r="BZ769" s="18"/>
      <c r="CA769" s="18"/>
      <c r="CB769" s="18"/>
      <c r="CC769" s="18"/>
      <c r="CD769" s="18"/>
      <c r="CE769" s="18"/>
      <c r="CF769" s="18"/>
      <c r="CG769" s="18"/>
      <c r="CH769" s="18"/>
      <c r="CI769" s="18"/>
      <c r="CJ769" s="18"/>
      <c r="CK769" s="8"/>
    </row>
    <row r="770" spans="1:89" ht="15.75" customHeight="1" x14ac:dyDescent="0.25">
      <c r="A770" s="18"/>
      <c r="B770" s="18"/>
      <c r="C770" s="18"/>
      <c r="D770" s="193"/>
      <c r="E770" s="18"/>
      <c r="F770" s="18"/>
      <c r="G770" s="18"/>
      <c r="H770" s="18"/>
      <c r="I770" s="18"/>
      <c r="J770" s="18"/>
      <c r="K770" s="18"/>
      <c r="BT770" s="18"/>
      <c r="BU770" s="18"/>
      <c r="BW770" s="18"/>
      <c r="BX770" s="18"/>
      <c r="BY770" s="18"/>
      <c r="BZ770" s="18"/>
      <c r="CA770" s="18"/>
      <c r="CB770" s="18"/>
      <c r="CC770" s="18"/>
      <c r="CD770" s="18"/>
      <c r="CE770" s="18"/>
      <c r="CF770" s="18"/>
      <c r="CG770" s="18"/>
      <c r="CH770" s="18"/>
      <c r="CI770" s="18"/>
      <c r="CJ770" s="18"/>
      <c r="CK770" s="8"/>
    </row>
    <row r="771" spans="1:89" ht="15.75" customHeight="1" x14ac:dyDescent="0.25">
      <c r="A771" s="18"/>
      <c r="B771" s="18"/>
      <c r="C771" s="18"/>
      <c r="D771" s="193"/>
      <c r="E771" s="18"/>
      <c r="F771" s="18"/>
      <c r="G771" s="18"/>
      <c r="H771" s="18"/>
      <c r="I771" s="18"/>
      <c r="J771" s="18"/>
      <c r="K771" s="18"/>
      <c r="BT771" s="18"/>
      <c r="BU771" s="18"/>
      <c r="BW771" s="18"/>
      <c r="BX771" s="18"/>
      <c r="BY771" s="18"/>
      <c r="BZ771" s="18"/>
      <c r="CA771" s="18"/>
      <c r="CB771" s="18"/>
      <c r="CC771" s="18"/>
      <c r="CD771" s="18"/>
      <c r="CE771" s="18"/>
      <c r="CF771" s="18"/>
      <c r="CG771" s="18"/>
      <c r="CH771" s="18"/>
      <c r="CI771" s="18"/>
      <c r="CJ771" s="18"/>
      <c r="CK771" s="8"/>
    </row>
    <row r="772" spans="1:89" ht="15.75" customHeight="1" x14ac:dyDescent="0.25">
      <c r="A772" s="18"/>
      <c r="B772" s="18"/>
      <c r="C772" s="18"/>
      <c r="D772" s="193"/>
      <c r="E772" s="18"/>
      <c r="F772" s="18"/>
      <c r="G772" s="18"/>
      <c r="H772" s="18"/>
      <c r="I772" s="18"/>
      <c r="J772" s="18"/>
      <c r="K772" s="18"/>
      <c r="BT772" s="18"/>
      <c r="BU772" s="18"/>
      <c r="BW772" s="18"/>
      <c r="BX772" s="18"/>
      <c r="BY772" s="18"/>
      <c r="BZ772" s="18"/>
      <c r="CA772" s="18"/>
      <c r="CB772" s="18"/>
      <c r="CC772" s="18"/>
      <c r="CD772" s="18"/>
      <c r="CE772" s="18"/>
      <c r="CF772" s="18"/>
      <c r="CG772" s="18"/>
      <c r="CH772" s="18"/>
      <c r="CI772" s="18"/>
      <c r="CJ772" s="18"/>
      <c r="CK772" s="8"/>
    </row>
    <row r="773" spans="1:89" ht="15.75" customHeight="1" x14ac:dyDescent="0.25">
      <c r="A773" s="18"/>
      <c r="B773" s="18"/>
      <c r="C773" s="18"/>
      <c r="D773" s="193"/>
      <c r="E773" s="18"/>
      <c r="F773" s="18"/>
      <c r="G773" s="18"/>
      <c r="H773" s="18"/>
      <c r="I773" s="18"/>
      <c r="J773" s="18"/>
      <c r="K773" s="18"/>
      <c r="BT773" s="18"/>
      <c r="BU773" s="18"/>
      <c r="BW773" s="18"/>
      <c r="BX773" s="18"/>
      <c r="BY773" s="18"/>
      <c r="BZ773" s="18"/>
      <c r="CA773" s="18"/>
      <c r="CB773" s="18"/>
      <c r="CC773" s="18"/>
      <c r="CD773" s="18"/>
      <c r="CE773" s="18"/>
      <c r="CF773" s="18"/>
      <c r="CG773" s="18"/>
      <c r="CH773" s="18"/>
      <c r="CI773" s="18"/>
      <c r="CJ773" s="18"/>
      <c r="CK773" s="8"/>
    </row>
    <row r="774" spans="1:89" ht="15.75" customHeight="1" x14ac:dyDescent="0.25">
      <c r="A774" s="18"/>
      <c r="B774" s="18"/>
      <c r="C774" s="18"/>
      <c r="D774" s="193"/>
      <c r="E774" s="18"/>
      <c r="F774" s="18"/>
      <c r="G774" s="18"/>
      <c r="H774" s="18"/>
      <c r="I774" s="18"/>
      <c r="J774" s="18"/>
      <c r="K774" s="18"/>
      <c r="BT774" s="18"/>
      <c r="BU774" s="18"/>
      <c r="BW774" s="18"/>
      <c r="BX774" s="18"/>
      <c r="BY774" s="18"/>
      <c r="BZ774" s="18"/>
      <c r="CA774" s="18"/>
      <c r="CB774" s="18"/>
      <c r="CC774" s="18"/>
      <c r="CD774" s="18"/>
      <c r="CE774" s="18"/>
      <c r="CF774" s="18"/>
      <c r="CG774" s="18"/>
      <c r="CH774" s="18"/>
      <c r="CI774" s="18"/>
      <c r="CJ774" s="18"/>
      <c r="CK774" s="8"/>
    </row>
    <row r="775" spans="1:89" ht="15.75" customHeight="1" x14ac:dyDescent="0.25">
      <c r="A775" s="18"/>
      <c r="B775" s="18"/>
      <c r="C775" s="18"/>
      <c r="D775" s="193"/>
      <c r="E775" s="18"/>
      <c r="F775" s="18"/>
      <c r="G775" s="18"/>
      <c r="H775" s="18"/>
      <c r="I775" s="18"/>
      <c r="J775" s="18"/>
      <c r="K775" s="18"/>
      <c r="BT775" s="18"/>
      <c r="BU775" s="18"/>
      <c r="BW775" s="18"/>
      <c r="BX775" s="18"/>
      <c r="BY775" s="18"/>
      <c r="BZ775" s="18"/>
      <c r="CA775" s="18"/>
      <c r="CB775" s="18"/>
      <c r="CC775" s="18"/>
      <c r="CD775" s="18"/>
      <c r="CE775" s="18"/>
      <c r="CF775" s="18"/>
      <c r="CG775" s="18"/>
      <c r="CH775" s="18"/>
      <c r="CI775" s="18"/>
      <c r="CJ775" s="18"/>
      <c r="CK775" s="8"/>
    </row>
    <row r="776" spans="1:89" ht="15.75" customHeight="1" x14ac:dyDescent="0.25">
      <c r="A776" s="18"/>
      <c r="B776" s="18"/>
      <c r="C776" s="18"/>
      <c r="D776" s="193"/>
      <c r="E776" s="18"/>
      <c r="F776" s="18"/>
      <c r="G776" s="18"/>
      <c r="H776" s="18"/>
      <c r="I776" s="18"/>
      <c r="J776" s="18"/>
      <c r="K776" s="18"/>
      <c r="BT776" s="18"/>
      <c r="BU776" s="18"/>
      <c r="BW776" s="18"/>
      <c r="BX776" s="18"/>
      <c r="BY776" s="18"/>
      <c r="BZ776" s="18"/>
      <c r="CA776" s="18"/>
      <c r="CB776" s="18"/>
      <c r="CC776" s="18"/>
      <c r="CD776" s="18"/>
      <c r="CE776" s="18"/>
      <c r="CF776" s="18"/>
      <c r="CG776" s="18"/>
      <c r="CH776" s="18"/>
      <c r="CI776" s="18"/>
      <c r="CJ776" s="18"/>
      <c r="CK776" s="8"/>
    </row>
    <row r="777" spans="1:89" ht="15.75" customHeight="1" x14ac:dyDescent="0.25">
      <c r="A777" s="18"/>
      <c r="B777" s="18"/>
      <c r="C777" s="18"/>
      <c r="D777" s="193"/>
      <c r="E777" s="18"/>
      <c r="F777" s="18"/>
      <c r="G777" s="18"/>
      <c r="H777" s="18"/>
      <c r="I777" s="18"/>
      <c r="J777" s="18"/>
      <c r="K777" s="18"/>
      <c r="BT777" s="18"/>
      <c r="BU777" s="18"/>
      <c r="BW777" s="18"/>
      <c r="BX777" s="18"/>
      <c r="BY777" s="18"/>
      <c r="BZ777" s="18"/>
      <c r="CA777" s="18"/>
      <c r="CB777" s="18"/>
      <c r="CC777" s="18"/>
      <c r="CD777" s="18"/>
      <c r="CE777" s="18"/>
      <c r="CF777" s="18"/>
      <c r="CG777" s="18"/>
      <c r="CH777" s="18"/>
      <c r="CI777" s="18"/>
      <c r="CJ777" s="18"/>
      <c r="CK777" s="8"/>
    </row>
    <row r="778" spans="1:89" ht="15.75" customHeight="1" x14ac:dyDescent="0.25">
      <c r="A778" s="18"/>
      <c r="B778" s="18"/>
      <c r="C778" s="18"/>
      <c r="D778" s="193"/>
      <c r="E778" s="18"/>
      <c r="F778" s="18"/>
      <c r="G778" s="18"/>
      <c r="H778" s="18"/>
      <c r="I778" s="18"/>
      <c r="J778" s="18"/>
      <c r="K778" s="18"/>
      <c r="BT778" s="18"/>
      <c r="BU778" s="18"/>
      <c r="BW778" s="18"/>
      <c r="BX778" s="18"/>
      <c r="BY778" s="18"/>
      <c r="BZ778" s="18"/>
      <c r="CA778" s="18"/>
      <c r="CB778" s="18"/>
      <c r="CC778" s="18"/>
      <c r="CD778" s="18"/>
      <c r="CE778" s="18"/>
      <c r="CF778" s="18"/>
      <c r="CG778" s="18"/>
      <c r="CH778" s="18"/>
      <c r="CI778" s="18"/>
      <c r="CJ778" s="18"/>
      <c r="CK778" s="8"/>
    </row>
    <row r="779" spans="1:89" ht="15.75" customHeight="1" x14ac:dyDescent="0.25">
      <c r="A779" s="18"/>
      <c r="B779" s="18"/>
      <c r="C779" s="18"/>
      <c r="D779" s="193"/>
      <c r="E779" s="18"/>
      <c r="F779" s="18"/>
      <c r="G779" s="18"/>
      <c r="H779" s="18"/>
      <c r="I779" s="18"/>
      <c r="J779" s="18"/>
      <c r="K779" s="18"/>
      <c r="BT779" s="18"/>
      <c r="BU779" s="18"/>
      <c r="BW779" s="18"/>
      <c r="BX779" s="18"/>
      <c r="BY779" s="18"/>
      <c r="BZ779" s="18"/>
      <c r="CA779" s="18"/>
      <c r="CB779" s="18"/>
      <c r="CC779" s="18"/>
      <c r="CD779" s="18"/>
      <c r="CE779" s="18"/>
      <c r="CF779" s="18"/>
      <c r="CG779" s="18"/>
      <c r="CH779" s="18"/>
      <c r="CI779" s="18"/>
      <c r="CJ779" s="18"/>
      <c r="CK779" s="8"/>
    </row>
    <row r="780" spans="1:89" ht="15.75" customHeight="1" x14ac:dyDescent="0.25">
      <c r="A780" s="18"/>
      <c r="B780" s="18"/>
      <c r="C780" s="18"/>
      <c r="D780" s="193"/>
      <c r="E780" s="18"/>
      <c r="F780" s="18"/>
      <c r="G780" s="18"/>
      <c r="H780" s="18"/>
      <c r="I780" s="18"/>
      <c r="J780" s="18"/>
      <c r="K780" s="18"/>
      <c r="BT780" s="18"/>
      <c r="BU780" s="18"/>
      <c r="BW780" s="18"/>
      <c r="BX780" s="18"/>
      <c r="BY780" s="18"/>
      <c r="BZ780" s="18"/>
      <c r="CA780" s="18"/>
      <c r="CB780" s="18"/>
      <c r="CC780" s="18"/>
      <c r="CD780" s="18"/>
      <c r="CE780" s="18"/>
      <c r="CF780" s="18"/>
      <c r="CG780" s="18"/>
      <c r="CH780" s="18"/>
      <c r="CI780" s="18"/>
      <c r="CJ780" s="18"/>
      <c r="CK780" s="8"/>
    </row>
    <row r="781" spans="1:89" ht="15.75" customHeight="1" x14ac:dyDescent="0.25">
      <c r="A781" s="18"/>
      <c r="B781" s="18"/>
      <c r="C781" s="18"/>
      <c r="D781" s="193"/>
      <c r="E781" s="18"/>
      <c r="F781" s="18"/>
      <c r="G781" s="18"/>
      <c r="H781" s="18"/>
      <c r="I781" s="18"/>
      <c r="J781" s="18"/>
      <c r="K781" s="18"/>
      <c r="BT781" s="18"/>
      <c r="BU781" s="18"/>
      <c r="BW781" s="18"/>
      <c r="BX781" s="18"/>
      <c r="BY781" s="18"/>
      <c r="BZ781" s="18"/>
      <c r="CA781" s="18"/>
      <c r="CB781" s="18"/>
      <c r="CC781" s="18"/>
      <c r="CD781" s="18"/>
      <c r="CE781" s="18"/>
      <c r="CF781" s="18"/>
      <c r="CG781" s="18"/>
      <c r="CH781" s="18"/>
      <c r="CI781" s="18"/>
      <c r="CJ781" s="18"/>
      <c r="CK781" s="8"/>
    </row>
    <row r="782" spans="1:89" ht="15.75" customHeight="1" x14ac:dyDescent="0.25">
      <c r="A782" s="18"/>
      <c r="B782" s="18"/>
      <c r="C782" s="18"/>
      <c r="D782" s="193"/>
      <c r="E782" s="18"/>
      <c r="F782" s="18"/>
      <c r="G782" s="18"/>
      <c r="H782" s="18"/>
      <c r="I782" s="18"/>
      <c r="J782" s="18"/>
      <c r="K782" s="18"/>
      <c r="BT782" s="18"/>
      <c r="BU782" s="18"/>
      <c r="BW782" s="18"/>
      <c r="BX782" s="18"/>
      <c r="BY782" s="18"/>
      <c r="BZ782" s="18"/>
      <c r="CA782" s="18"/>
      <c r="CB782" s="18"/>
      <c r="CC782" s="18"/>
      <c r="CD782" s="18"/>
      <c r="CE782" s="18"/>
      <c r="CF782" s="18"/>
      <c r="CG782" s="18"/>
      <c r="CH782" s="18"/>
      <c r="CI782" s="18"/>
      <c r="CJ782" s="18"/>
      <c r="CK782" s="8"/>
    </row>
    <row r="783" spans="1:89" ht="15.75" customHeight="1" x14ac:dyDescent="0.25">
      <c r="A783" s="18"/>
      <c r="B783" s="18"/>
      <c r="C783" s="18"/>
      <c r="D783" s="193"/>
      <c r="E783" s="18"/>
      <c r="F783" s="18"/>
      <c r="G783" s="18"/>
      <c r="H783" s="18"/>
      <c r="I783" s="18"/>
      <c r="J783" s="18"/>
      <c r="K783" s="18"/>
      <c r="BT783" s="18"/>
      <c r="BU783" s="18"/>
      <c r="BW783" s="18"/>
      <c r="BX783" s="18"/>
      <c r="BY783" s="18"/>
      <c r="BZ783" s="18"/>
      <c r="CA783" s="18"/>
      <c r="CB783" s="18"/>
      <c r="CC783" s="18"/>
      <c r="CD783" s="18"/>
      <c r="CE783" s="18"/>
      <c r="CF783" s="18"/>
      <c r="CG783" s="18"/>
      <c r="CH783" s="18"/>
      <c r="CI783" s="18"/>
      <c r="CJ783" s="18"/>
      <c r="CK783" s="8"/>
    </row>
    <row r="784" spans="1:89" ht="15.75" customHeight="1" x14ac:dyDescent="0.25">
      <c r="A784" s="18"/>
      <c r="B784" s="18"/>
      <c r="C784" s="18"/>
      <c r="D784" s="193"/>
      <c r="E784" s="18"/>
      <c r="F784" s="18"/>
      <c r="G784" s="18"/>
      <c r="H784" s="18"/>
      <c r="I784" s="18"/>
      <c r="J784" s="18"/>
      <c r="K784" s="18"/>
      <c r="BT784" s="18"/>
      <c r="BU784" s="18"/>
      <c r="BW784" s="18"/>
      <c r="BX784" s="18"/>
      <c r="BY784" s="18"/>
      <c r="BZ784" s="18"/>
      <c r="CA784" s="18"/>
      <c r="CB784" s="18"/>
      <c r="CC784" s="18"/>
      <c r="CD784" s="18"/>
      <c r="CE784" s="18"/>
      <c r="CF784" s="18"/>
      <c r="CG784" s="18"/>
      <c r="CH784" s="18"/>
      <c r="CI784" s="18"/>
      <c r="CJ784" s="18"/>
      <c r="CK784" s="8"/>
    </row>
    <row r="785" spans="1:89" ht="15.75" customHeight="1" x14ac:dyDescent="0.25">
      <c r="A785" s="18"/>
      <c r="B785" s="18"/>
      <c r="C785" s="18"/>
      <c r="D785" s="193"/>
      <c r="E785" s="18"/>
      <c r="F785" s="18"/>
      <c r="G785" s="18"/>
      <c r="H785" s="18"/>
      <c r="I785" s="18"/>
      <c r="J785" s="18"/>
      <c r="K785" s="18"/>
      <c r="BT785" s="18"/>
      <c r="BU785" s="18"/>
      <c r="BW785" s="18"/>
      <c r="BX785" s="18"/>
      <c r="BY785" s="18"/>
      <c r="BZ785" s="18"/>
      <c r="CA785" s="18"/>
      <c r="CB785" s="18"/>
      <c r="CC785" s="18"/>
      <c r="CD785" s="18"/>
      <c r="CE785" s="18"/>
      <c r="CF785" s="18"/>
      <c r="CG785" s="18"/>
      <c r="CH785" s="18"/>
      <c r="CI785" s="18"/>
      <c r="CJ785" s="18"/>
      <c r="CK785" s="8"/>
    </row>
    <row r="786" spans="1:89" ht="15.75" customHeight="1" x14ac:dyDescent="0.25">
      <c r="A786" s="18"/>
      <c r="B786" s="18"/>
      <c r="C786" s="18"/>
      <c r="D786" s="193"/>
      <c r="E786" s="18"/>
      <c r="F786" s="18"/>
      <c r="G786" s="18"/>
      <c r="H786" s="18"/>
      <c r="I786" s="18"/>
      <c r="J786" s="18"/>
      <c r="K786" s="18"/>
      <c r="BT786" s="18"/>
      <c r="BU786" s="18"/>
      <c r="BW786" s="18"/>
      <c r="BX786" s="18"/>
      <c r="BY786" s="18"/>
      <c r="BZ786" s="18"/>
      <c r="CA786" s="18"/>
      <c r="CB786" s="18"/>
      <c r="CC786" s="18"/>
      <c r="CD786" s="18"/>
      <c r="CE786" s="18"/>
      <c r="CF786" s="18"/>
      <c r="CG786" s="18"/>
      <c r="CH786" s="18"/>
      <c r="CI786" s="18"/>
      <c r="CJ786" s="18"/>
      <c r="CK786" s="8"/>
    </row>
    <row r="787" spans="1:89" ht="15.75" customHeight="1" x14ac:dyDescent="0.25">
      <c r="A787" s="18"/>
      <c r="B787" s="18"/>
      <c r="C787" s="18"/>
      <c r="D787" s="193"/>
      <c r="E787" s="18"/>
      <c r="F787" s="18"/>
      <c r="G787" s="18"/>
      <c r="H787" s="18"/>
      <c r="I787" s="18"/>
      <c r="J787" s="18"/>
      <c r="K787" s="18"/>
      <c r="BT787" s="18"/>
      <c r="BU787" s="18"/>
      <c r="BW787" s="18"/>
      <c r="BX787" s="18"/>
      <c r="BY787" s="18"/>
      <c r="BZ787" s="18"/>
      <c r="CA787" s="18"/>
      <c r="CB787" s="18"/>
      <c r="CC787" s="18"/>
      <c r="CD787" s="18"/>
      <c r="CE787" s="18"/>
      <c r="CF787" s="18"/>
      <c r="CG787" s="18"/>
      <c r="CH787" s="18"/>
      <c r="CI787" s="18"/>
      <c r="CJ787" s="18"/>
      <c r="CK787" s="8"/>
    </row>
    <row r="788" spans="1:89" ht="15.75" customHeight="1" x14ac:dyDescent="0.25">
      <c r="A788" s="18"/>
      <c r="B788" s="18"/>
      <c r="C788" s="18"/>
      <c r="D788" s="193"/>
      <c r="E788" s="18"/>
      <c r="F788" s="18"/>
      <c r="G788" s="18"/>
      <c r="H788" s="18"/>
      <c r="I788" s="18"/>
      <c r="J788" s="18"/>
      <c r="K788" s="18"/>
      <c r="BT788" s="18"/>
      <c r="BU788" s="18"/>
      <c r="BW788" s="18"/>
      <c r="BX788" s="18"/>
      <c r="BY788" s="18"/>
      <c r="BZ788" s="18"/>
      <c r="CA788" s="18"/>
      <c r="CB788" s="18"/>
      <c r="CC788" s="18"/>
      <c r="CD788" s="18"/>
      <c r="CE788" s="18"/>
      <c r="CF788" s="18"/>
      <c r="CG788" s="18"/>
      <c r="CH788" s="18"/>
      <c r="CI788" s="18"/>
      <c r="CJ788" s="18"/>
      <c r="CK788" s="8"/>
    </row>
    <row r="789" spans="1:89" ht="15.75" customHeight="1" x14ac:dyDescent="0.25">
      <c r="A789" s="18"/>
      <c r="B789" s="18"/>
      <c r="C789" s="18"/>
      <c r="D789" s="193"/>
      <c r="E789" s="18"/>
      <c r="F789" s="18"/>
      <c r="G789" s="18"/>
      <c r="H789" s="18"/>
      <c r="I789" s="18"/>
      <c r="J789" s="18"/>
      <c r="K789" s="18"/>
      <c r="BT789" s="18"/>
      <c r="BU789" s="18"/>
      <c r="BW789" s="18"/>
      <c r="BX789" s="18"/>
      <c r="BY789" s="18"/>
      <c r="BZ789" s="18"/>
      <c r="CA789" s="18"/>
      <c r="CB789" s="18"/>
      <c r="CC789" s="18"/>
      <c r="CD789" s="18"/>
      <c r="CE789" s="18"/>
      <c r="CF789" s="18"/>
      <c r="CG789" s="18"/>
      <c r="CH789" s="18"/>
      <c r="CI789" s="18"/>
      <c r="CJ789" s="18"/>
      <c r="CK789" s="8"/>
    </row>
    <row r="790" spans="1:89" ht="15.75" customHeight="1" x14ac:dyDescent="0.25">
      <c r="A790" s="18"/>
      <c r="B790" s="18"/>
      <c r="C790" s="18"/>
      <c r="D790" s="193"/>
      <c r="E790" s="18"/>
      <c r="F790" s="18"/>
      <c r="G790" s="18"/>
      <c r="H790" s="18"/>
      <c r="I790" s="18"/>
      <c r="J790" s="18"/>
      <c r="K790" s="18"/>
      <c r="BT790" s="18"/>
      <c r="BU790" s="18"/>
      <c r="BW790" s="18"/>
      <c r="BX790" s="18"/>
      <c r="BY790" s="18"/>
      <c r="BZ790" s="18"/>
      <c r="CA790" s="18"/>
      <c r="CB790" s="18"/>
      <c r="CC790" s="18"/>
      <c r="CD790" s="18"/>
      <c r="CE790" s="18"/>
      <c r="CF790" s="18"/>
      <c r="CG790" s="18"/>
      <c r="CH790" s="18"/>
      <c r="CI790" s="18"/>
      <c r="CJ790" s="18"/>
      <c r="CK790" s="8"/>
    </row>
    <row r="791" spans="1:89" ht="15.75" customHeight="1" x14ac:dyDescent="0.25">
      <c r="A791" s="18"/>
      <c r="B791" s="18"/>
      <c r="C791" s="18"/>
      <c r="D791" s="193"/>
      <c r="E791" s="18"/>
      <c r="F791" s="18"/>
      <c r="G791" s="18"/>
      <c r="H791" s="18"/>
      <c r="I791" s="18"/>
      <c r="J791" s="18"/>
      <c r="K791" s="18"/>
      <c r="BT791" s="18"/>
      <c r="BU791" s="18"/>
      <c r="BW791" s="18"/>
      <c r="BX791" s="18"/>
      <c r="BY791" s="18"/>
      <c r="BZ791" s="18"/>
      <c r="CA791" s="18"/>
      <c r="CB791" s="18"/>
      <c r="CC791" s="18"/>
      <c r="CD791" s="18"/>
      <c r="CE791" s="18"/>
      <c r="CF791" s="18"/>
      <c r="CG791" s="18"/>
      <c r="CH791" s="18"/>
      <c r="CI791" s="18"/>
      <c r="CJ791" s="18"/>
      <c r="CK791" s="8"/>
    </row>
    <row r="792" spans="1:89" ht="15.75" customHeight="1" x14ac:dyDescent="0.25">
      <c r="A792" s="18"/>
      <c r="B792" s="18"/>
      <c r="C792" s="18"/>
      <c r="D792" s="193"/>
      <c r="E792" s="18"/>
      <c r="F792" s="18"/>
      <c r="G792" s="18"/>
      <c r="H792" s="18"/>
      <c r="I792" s="18"/>
      <c r="J792" s="18"/>
      <c r="K792" s="18"/>
      <c r="BT792" s="18"/>
      <c r="BU792" s="18"/>
      <c r="BW792" s="18"/>
      <c r="BX792" s="18"/>
      <c r="BY792" s="18"/>
      <c r="BZ792" s="18"/>
      <c r="CA792" s="18"/>
      <c r="CB792" s="18"/>
      <c r="CC792" s="18"/>
      <c r="CD792" s="18"/>
      <c r="CE792" s="18"/>
      <c r="CF792" s="18"/>
      <c r="CG792" s="18"/>
      <c r="CH792" s="18"/>
      <c r="CI792" s="18"/>
      <c r="CJ792" s="18"/>
      <c r="CK792" s="8"/>
    </row>
    <row r="793" spans="1:89" ht="15.75" customHeight="1" x14ac:dyDescent="0.25">
      <c r="A793" s="18"/>
      <c r="B793" s="18"/>
      <c r="C793" s="18"/>
      <c r="D793" s="193"/>
      <c r="E793" s="18"/>
      <c r="F793" s="18"/>
      <c r="G793" s="18"/>
      <c r="H793" s="18"/>
      <c r="I793" s="18"/>
      <c r="J793" s="18"/>
      <c r="K793" s="18"/>
      <c r="BT793" s="18"/>
      <c r="BU793" s="18"/>
      <c r="BW793" s="18"/>
      <c r="BX793" s="18"/>
      <c r="BY793" s="18"/>
      <c r="BZ793" s="18"/>
      <c r="CA793" s="18"/>
      <c r="CB793" s="18"/>
      <c r="CC793" s="18"/>
      <c r="CD793" s="18"/>
      <c r="CE793" s="18"/>
      <c r="CF793" s="18"/>
      <c r="CG793" s="18"/>
      <c r="CH793" s="18"/>
      <c r="CI793" s="18"/>
      <c r="CJ793" s="18"/>
      <c r="CK793" s="8"/>
    </row>
    <row r="794" spans="1:89" ht="15.75" customHeight="1" x14ac:dyDescent="0.25">
      <c r="A794" s="18"/>
      <c r="B794" s="18"/>
      <c r="C794" s="18"/>
      <c r="D794" s="193"/>
      <c r="E794" s="18"/>
      <c r="F794" s="18"/>
      <c r="G794" s="18"/>
      <c r="H794" s="18"/>
      <c r="I794" s="18"/>
      <c r="J794" s="18"/>
      <c r="K794" s="18"/>
      <c r="BT794" s="18"/>
      <c r="BU794" s="18"/>
      <c r="BW794" s="18"/>
      <c r="BX794" s="18"/>
      <c r="BY794" s="18"/>
      <c r="BZ794" s="18"/>
      <c r="CA794" s="18"/>
      <c r="CB794" s="18"/>
      <c r="CC794" s="18"/>
      <c r="CD794" s="18"/>
      <c r="CE794" s="18"/>
      <c r="CF794" s="18"/>
      <c r="CG794" s="18"/>
      <c r="CH794" s="18"/>
      <c r="CI794" s="18"/>
      <c r="CJ794" s="18"/>
      <c r="CK794" s="8"/>
    </row>
    <row r="795" spans="1:89" ht="15.75" customHeight="1" x14ac:dyDescent="0.25">
      <c r="A795" s="18"/>
      <c r="B795" s="18"/>
      <c r="C795" s="18"/>
      <c r="D795" s="193"/>
      <c r="E795" s="18"/>
      <c r="F795" s="18"/>
      <c r="G795" s="18"/>
      <c r="H795" s="18"/>
      <c r="I795" s="18"/>
      <c r="J795" s="18"/>
      <c r="K795" s="18"/>
      <c r="BT795" s="18"/>
      <c r="BU795" s="18"/>
      <c r="BW795" s="18"/>
      <c r="BX795" s="18"/>
      <c r="BY795" s="18"/>
      <c r="BZ795" s="18"/>
      <c r="CA795" s="18"/>
      <c r="CB795" s="18"/>
      <c r="CC795" s="18"/>
      <c r="CD795" s="18"/>
      <c r="CE795" s="18"/>
      <c r="CF795" s="18"/>
      <c r="CG795" s="18"/>
      <c r="CH795" s="18"/>
      <c r="CI795" s="18"/>
      <c r="CJ795" s="18"/>
      <c r="CK795" s="8"/>
    </row>
    <row r="796" spans="1:89" ht="15.75" customHeight="1" x14ac:dyDescent="0.25">
      <c r="A796" s="18"/>
      <c r="B796" s="18"/>
      <c r="C796" s="18"/>
      <c r="D796" s="193"/>
      <c r="E796" s="18"/>
      <c r="F796" s="18"/>
      <c r="G796" s="18"/>
      <c r="H796" s="18"/>
      <c r="I796" s="18"/>
      <c r="J796" s="18"/>
      <c r="K796" s="18"/>
      <c r="BT796" s="18"/>
      <c r="BU796" s="18"/>
      <c r="BW796" s="18"/>
      <c r="BX796" s="18"/>
      <c r="BY796" s="18"/>
      <c r="BZ796" s="18"/>
      <c r="CA796" s="18"/>
      <c r="CB796" s="18"/>
      <c r="CC796" s="18"/>
      <c r="CD796" s="18"/>
      <c r="CE796" s="18"/>
      <c r="CF796" s="18"/>
      <c r="CG796" s="18"/>
      <c r="CH796" s="18"/>
      <c r="CI796" s="18"/>
      <c r="CJ796" s="18"/>
      <c r="CK796" s="8"/>
    </row>
    <row r="797" spans="1:89" ht="15.75" customHeight="1" x14ac:dyDescent="0.25">
      <c r="A797" s="18"/>
      <c r="B797" s="18"/>
      <c r="C797" s="18"/>
      <c r="D797" s="193"/>
      <c r="E797" s="18"/>
      <c r="F797" s="18"/>
      <c r="G797" s="18"/>
      <c r="H797" s="18"/>
      <c r="I797" s="18"/>
      <c r="J797" s="18"/>
      <c r="K797" s="18"/>
      <c r="BT797" s="18"/>
      <c r="BU797" s="18"/>
      <c r="BW797" s="18"/>
      <c r="BX797" s="18"/>
      <c r="BY797" s="18"/>
      <c r="BZ797" s="18"/>
      <c r="CA797" s="18"/>
      <c r="CB797" s="18"/>
      <c r="CC797" s="18"/>
      <c r="CD797" s="18"/>
      <c r="CE797" s="18"/>
      <c r="CF797" s="18"/>
      <c r="CG797" s="18"/>
      <c r="CH797" s="18"/>
      <c r="CI797" s="18"/>
      <c r="CJ797" s="18"/>
      <c r="CK797" s="8"/>
    </row>
    <row r="798" spans="1:89" ht="15.75" customHeight="1" x14ac:dyDescent="0.25">
      <c r="A798" s="18"/>
      <c r="B798" s="18"/>
      <c r="C798" s="18"/>
      <c r="D798" s="193"/>
      <c r="E798" s="18"/>
      <c r="F798" s="18"/>
      <c r="G798" s="18"/>
      <c r="H798" s="18"/>
      <c r="I798" s="18"/>
      <c r="J798" s="18"/>
      <c r="K798" s="18"/>
      <c r="BT798" s="18"/>
      <c r="BU798" s="18"/>
      <c r="BW798" s="18"/>
      <c r="BX798" s="18"/>
      <c r="BY798" s="18"/>
      <c r="BZ798" s="18"/>
      <c r="CA798" s="18"/>
      <c r="CB798" s="18"/>
      <c r="CC798" s="18"/>
      <c r="CD798" s="18"/>
      <c r="CE798" s="18"/>
      <c r="CF798" s="18"/>
      <c r="CG798" s="18"/>
      <c r="CH798" s="18"/>
      <c r="CI798" s="18"/>
      <c r="CJ798" s="18"/>
      <c r="CK798" s="8"/>
    </row>
    <row r="799" spans="1:89" ht="15.75" customHeight="1" x14ac:dyDescent="0.25">
      <c r="A799" s="18"/>
      <c r="B799" s="18"/>
      <c r="C799" s="18"/>
      <c r="D799" s="193"/>
      <c r="E799" s="18"/>
      <c r="F799" s="18"/>
      <c r="G799" s="18"/>
      <c r="H799" s="18"/>
      <c r="I799" s="18"/>
      <c r="J799" s="18"/>
      <c r="K799" s="18"/>
      <c r="BT799" s="18"/>
      <c r="BU799" s="18"/>
      <c r="BW799" s="18"/>
      <c r="BX799" s="18"/>
      <c r="BY799" s="18"/>
      <c r="BZ799" s="18"/>
      <c r="CA799" s="18"/>
      <c r="CB799" s="18"/>
      <c r="CC799" s="18"/>
      <c r="CD799" s="18"/>
      <c r="CE799" s="18"/>
      <c r="CF799" s="18"/>
      <c r="CG799" s="18"/>
      <c r="CH799" s="18"/>
      <c r="CI799" s="18"/>
      <c r="CJ799" s="18"/>
      <c r="CK799" s="8"/>
    </row>
    <row r="800" spans="1:89" ht="15.75" customHeight="1" x14ac:dyDescent="0.25">
      <c r="A800" s="18"/>
      <c r="B800" s="18"/>
      <c r="C800" s="18"/>
      <c r="D800" s="193"/>
      <c r="E800" s="18"/>
      <c r="F800" s="18"/>
      <c r="G800" s="18"/>
      <c r="H800" s="18"/>
      <c r="I800" s="18"/>
      <c r="J800" s="18"/>
      <c r="K800" s="18"/>
      <c r="BT800" s="18"/>
      <c r="BU800" s="18"/>
      <c r="BW800" s="18"/>
      <c r="BX800" s="18"/>
      <c r="BY800" s="18"/>
      <c r="BZ800" s="18"/>
      <c r="CA800" s="18"/>
      <c r="CB800" s="18"/>
      <c r="CC800" s="18"/>
      <c r="CD800" s="18"/>
      <c r="CE800" s="18"/>
      <c r="CF800" s="18"/>
      <c r="CG800" s="18"/>
      <c r="CH800" s="18"/>
      <c r="CI800" s="18"/>
      <c r="CJ800" s="18"/>
      <c r="CK800" s="8"/>
    </row>
    <row r="801" spans="1:89" ht="15.75" customHeight="1" x14ac:dyDescent="0.25">
      <c r="A801" s="18"/>
      <c r="B801" s="18"/>
      <c r="C801" s="18"/>
      <c r="D801" s="193"/>
      <c r="E801" s="18"/>
      <c r="F801" s="18"/>
      <c r="G801" s="18"/>
      <c r="H801" s="18"/>
      <c r="I801" s="18"/>
      <c r="J801" s="18"/>
      <c r="K801" s="18"/>
      <c r="BT801" s="18"/>
      <c r="BU801" s="18"/>
      <c r="BW801" s="18"/>
      <c r="BX801" s="18"/>
      <c r="BY801" s="18"/>
      <c r="BZ801" s="18"/>
      <c r="CA801" s="18"/>
      <c r="CB801" s="18"/>
      <c r="CC801" s="18"/>
      <c r="CD801" s="18"/>
      <c r="CE801" s="18"/>
      <c r="CF801" s="18"/>
      <c r="CG801" s="18"/>
      <c r="CH801" s="18"/>
      <c r="CI801" s="18"/>
      <c r="CJ801" s="18"/>
      <c r="CK801" s="8"/>
    </row>
    <row r="802" spans="1:89" ht="15.75" customHeight="1" x14ac:dyDescent="0.25">
      <c r="A802" s="18"/>
      <c r="B802" s="18"/>
      <c r="C802" s="18"/>
      <c r="D802" s="193"/>
      <c r="E802" s="18"/>
      <c r="F802" s="18"/>
      <c r="G802" s="18"/>
      <c r="H802" s="18"/>
      <c r="I802" s="18"/>
      <c r="J802" s="18"/>
      <c r="K802" s="18"/>
      <c r="BT802" s="18"/>
      <c r="BU802" s="18"/>
      <c r="BW802" s="18"/>
      <c r="BX802" s="18"/>
      <c r="BY802" s="18"/>
      <c r="BZ802" s="18"/>
      <c r="CA802" s="18"/>
      <c r="CB802" s="18"/>
      <c r="CC802" s="18"/>
      <c r="CD802" s="18"/>
      <c r="CE802" s="18"/>
      <c r="CF802" s="18"/>
      <c r="CG802" s="18"/>
      <c r="CH802" s="18"/>
      <c r="CI802" s="18"/>
      <c r="CJ802" s="18"/>
      <c r="CK802" s="8"/>
    </row>
    <row r="803" spans="1:89" ht="15.75" customHeight="1" x14ac:dyDescent="0.25">
      <c r="A803" s="18"/>
      <c r="B803" s="18"/>
      <c r="C803" s="18"/>
      <c r="D803" s="193"/>
      <c r="E803" s="18"/>
      <c r="F803" s="18"/>
      <c r="G803" s="18"/>
      <c r="H803" s="18"/>
      <c r="I803" s="18"/>
      <c r="J803" s="18"/>
      <c r="K803" s="18"/>
      <c r="BT803" s="18"/>
      <c r="BU803" s="18"/>
      <c r="BW803" s="18"/>
      <c r="BX803" s="18"/>
      <c r="BY803" s="18"/>
      <c r="BZ803" s="18"/>
      <c r="CA803" s="18"/>
      <c r="CB803" s="18"/>
      <c r="CC803" s="18"/>
      <c r="CD803" s="18"/>
      <c r="CE803" s="18"/>
      <c r="CF803" s="18"/>
      <c r="CG803" s="18"/>
      <c r="CH803" s="18"/>
      <c r="CI803" s="18"/>
      <c r="CJ803" s="18"/>
      <c r="CK803" s="8"/>
    </row>
    <row r="804" spans="1:89" ht="15.75" customHeight="1" x14ac:dyDescent="0.25">
      <c r="A804" s="18"/>
      <c r="B804" s="18"/>
      <c r="C804" s="18"/>
      <c r="D804" s="193"/>
      <c r="E804" s="18"/>
      <c r="F804" s="18"/>
      <c r="G804" s="18"/>
      <c r="H804" s="18"/>
      <c r="I804" s="18"/>
      <c r="J804" s="18"/>
      <c r="K804" s="18"/>
      <c r="BT804" s="18"/>
      <c r="BU804" s="18"/>
      <c r="BW804" s="18"/>
      <c r="BX804" s="18"/>
      <c r="BY804" s="18"/>
      <c r="BZ804" s="18"/>
      <c r="CA804" s="18"/>
      <c r="CB804" s="18"/>
      <c r="CC804" s="18"/>
      <c r="CD804" s="18"/>
      <c r="CE804" s="18"/>
      <c r="CF804" s="18"/>
      <c r="CG804" s="18"/>
      <c r="CH804" s="18"/>
      <c r="CI804" s="18"/>
      <c r="CJ804" s="18"/>
      <c r="CK804" s="8"/>
    </row>
    <row r="805" spans="1:89" ht="15.75" customHeight="1" x14ac:dyDescent="0.25">
      <c r="A805" s="18"/>
      <c r="B805" s="18"/>
      <c r="C805" s="18"/>
      <c r="D805" s="193"/>
      <c r="E805" s="18"/>
      <c r="F805" s="18"/>
      <c r="G805" s="18"/>
      <c r="H805" s="18"/>
      <c r="I805" s="18"/>
      <c r="J805" s="18"/>
      <c r="K805" s="18"/>
      <c r="BT805" s="18"/>
      <c r="BU805" s="18"/>
      <c r="BW805" s="18"/>
      <c r="BX805" s="18"/>
      <c r="BY805" s="18"/>
      <c r="BZ805" s="18"/>
      <c r="CA805" s="18"/>
      <c r="CB805" s="18"/>
      <c r="CC805" s="18"/>
      <c r="CD805" s="18"/>
      <c r="CE805" s="18"/>
      <c r="CF805" s="18"/>
      <c r="CG805" s="18"/>
      <c r="CH805" s="18"/>
      <c r="CI805" s="18"/>
      <c r="CJ805" s="18"/>
      <c r="CK805" s="8"/>
    </row>
    <row r="806" spans="1:89" ht="15.75" customHeight="1" x14ac:dyDescent="0.25">
      <c r="A806" s="18"/>
      <c r="B806" s="18"/>
      <c r="C806" s="18"/>
      <c r="D806" s="193"/>
      <c r="E806" s="18"/>
      <c r="F806" s="18"/>
      <c r="G806" s="18"/>
      <c r="H806" s="18"/>
      <c r="I806" s="18"/>
      <c r="J806" s="18"/>
      <c r="K806" s="18"/>
      <c r="BT806" s="18"/>
      <c r="BU806" s="18"/>
      <c r="BW806" s="18"/>
      <c r="BX806" s="18"/>
      <c r="BY806" s="18"/>
      <c r="BZ806" s="18"/>
      <c r="CA806" s="18"/>
      <c r="CB806" s="18"/>
      <c r="CC806" s="18"/>
      <c r="CD806" s="18"/>
      <c r="CE806" s="18"/>
      <c r="CF806" s="18"/>
      <c r="CG806" s="18"/>
      <c r="CH806" s="18"/>
      <c r="CI806" s="18"/>
      <c r="CJ806" s="18"/>
      <c r="CK806" s="8"/>
    </row>
    <row r="807" spans="1:89" ht="15.75" customHeight="1" x14ac:dyDescent="0.25">
      <c r="A807" s="18"/>
      <c r="B807" s="18"/>
      <c r="C807" s="18"/>
      <c r="D807" s="193"/>
      <c r="E807" s="18"/>
      <c r="F807" s="18"/>
      <c r="G807" s="18"/>
      <c r="H807" s="18"/>
      <c r="I807" s="18"/>
      <c r="J807" s="18"/>
      <c r="K807" s="18"/>
      <c r="BT807" s="18"/>
      <c r="BU807" s="18"/>
      <c r="BW807" s="18"/>
      <c r="BX807" s="18"/>
      <c r="BY807" s="18"/>
      <c r="BZ807" s="18"/>
      <c r="CA807" s="18"/>
      <c r="CB807" s="18"/>
      <c r="CC807" s="18"/>
      <c r="CD807" s="18"/>
      <c r="CE807" s="18"/>
      <c r="CF807" s="18"/>
      <c r="CG807" s="18"/>
      <c r="CH807" s="18"/>
      <c r="CI807" s="18"/>
      <c r="CJ807" s="18"/>
      <c r="CK807" s="8"/>
    </row>
    <row r="808" spans="1:89" ht="15.75" customHeight="1" x14ac:dyDescent="0.25">
      <c r="A808" s="18"/>
      <c r="B808" s="18"/>
      <c r="C808" s="18"/>
      <c r="D808" s="193"/>
      <c r="E808" s="18"/>
      <c r="F808" s="18"/>
      <c r="G808" s="18"/>
      <c r="H808" s="18"/>
      <c r="I808" s="18"/>
      <c r="J808" s="18"/>
      <c r="K808" s="18"/>
      <c r="BT808" s="18"/>
      <c r="BU808" s="18"/>
      <c r="BW808" s="18"/>
      <c r="BX808" s="18"/>
      <c r="BY808" s="18"/>
      <c r="BZ808" s="18"/>
      <c r="CA808" s="18"/>
      <c r="CB808" s="18"/>
      <c r="CC808" s="18"/>
      <c r="CD808" s="18"/>
      <c r="CE808" s="18"/>
      <c r="CF808" s="18"/>
      <c r="CG808" s="18"/>
      <c r="CH808" s="18"/>
      <c r="CI808" s="18"/>
      <c r="CJ808" s="18"/>
      <c r="CK808" s="8"/>
    </row>
    <row r="809" spans="1:89" ht="15.75" customHeight="1" x14ac:dyDescent="0.25">
      <c r="A809" s="18"/>
      <c r="B809" s="18"/>
      <c r="C809" s="18"/>
      <c r="D809" s="193"/>
      <c r="E809" s="18"/>
      <c r="F809" s="18"/>
      <c r="G809" s="18"/>
      <c r="H809" s="18"/>
      <c r="I809" s="18"/>
      <c r="J809" s="18"/>
      <c r="K809" s="18"/>
      <c r="BT809" s="18"/>
      <c r="BU809" s="18"/>
      <c r="BW809" s="18"/>
      <c r="BX809" s="18"/>
      <c r="BY809" s="18"/>
      <c r="BZ809" s="18"/>
      <c r="CA809" s="18"/>
      <c r="CB809" s="18"/>
      <c r="CC809" s="18"/>
      <c r="CD809" s="18"/>
      <c r="CE809" s="18"/>
      <c r="CF809" s="18"/>
      <c r="CG809" s="18"/>
      <c r="CH809" s="18"/>
      <c r="CI809" s="18"/>
      <c r="CJ809" s="18"/>
      <c r="CK809" s="8"/>
    </row>
    <row r="810" spans="1:89" ht="15.75" customHeight="1" x14ac:dyDescent="0.25">
      <c r="A810" s="18"/>
      <c r="B810" s="18"/>
      <c r="C810" s="18"/>
      <c r="D810" s="193"/>
      <c r="E810" s="18"/>
      <c r="F810" s="18"/>
      <c r="G810" s="18"/>
      <c r="H810" s="18"/>
      <c r="I810" s="18"/>
      <c r="J810" s="18"/>
      <c r="K810" s="18"/>
      <c r="BT810" s="18"/>
      <c r="BU810" s="18"/>
      <c r="BW810" s="18"/>
      <c r="BX810" s="18"/>
      <c r="BY810" s="18"/>
      <c r="BZ810" s="18"/>
      <c r="CA810" s="18"/>
      <c r="CB810" s="18"/>
      <c r="CC810" s="18"/>
      <c r="CD810" s="18"/>
      <c r="CE810" s="18"/>
      <c r="CF810" s="18"/>
      <c r="CG810" s="18"/>
      <c r="CH810" s="18"/>
      <c r="CI810" s="18"/>
      <c r="CJ810" s="18"/>
      <c r="CK810" s="8"/>
    </row>
    <row r="811" spans="1:89" ht="15.75" customHeight="1" x14ac:dyDescent="0.25">
      <c r="A811" s="18"/>
      <c r="B811" s="18"/>
      <c r="C811" s="18"/>
      <c r="D811" s="193"/>
      <c r="E811" s="18"/>
      <c r="F811" s="18"/>
      <c r="G811" s="18"/>
      <c r="H811" s="18"/>
      <c r="I811" s="18"/>
      <c r="J811" s="18"/>
      <c r="K811" s="18"/>
      <c r="BT811" s="18"/>
      <c r="BU811" s="18"/>
      <c r="BW811" s="18"/>
      <c r="BX811" s="18"/>
      <c r="BY811" s="18"/>
      <c r="BZ811" s="18"/>
      <c r="CA811" s="18"/>
      <c r="CB811" s="18"/>
      <c r="CC811" s="18"/>
      <c r="CD811" s="18"/>
      <c r="CE811" s="18"/>
      <c r="CF811" s="18"/>
      <c r="CG811" s="18"/>
      <c r="CH811" s="18"/>
      <c r="CI811" s="18"/>
      <c r="CJ811" s="18"/>
      <c r="CK811" s="8"/>
    </row>
    <row r="812" spans="1:89" ht="15.75" customHeight="1" x14ac:dyDescent="0.25">
      <c r="A812" s="18"/>
      <c r="B812" s="18"/>
      <c r="C812" s="18"/>
      <c r="D812" s="193"/>
      <c r="E812" s="18"/>
      <c r="F812" s="18"/>
      <c r="G812" s="18"/>
      <c r="H812" s="18"/>
      <c r="I812" s="18"/>
      <c r="J812" s="18"/>
      <c r="K812" s="18"/>
      <c r="BT812" s="18"/>
      <c r="BU812" s="18"/>
      <c r="BW812" s="18"/>
      <c r="BX812" s="18"/>
      <c r="BY812" s="18"/>
      <c r="BZ812" s="18"/>
      <c r="CA812" s="18"/>
      <c r="CB812" s="18"/>
      <c r="CC812" s="18"/>
      <c r="CD812" s="18"/>
      <c r="CE812" s="18"/>
      <c r="CF812" s="18"/>
      <c r="CG812" s="18"/>
      <c r="CH812" s="18"/>
      <c r="CI812" s="18"/>
      <c r="CJ812" s="18"/>
      <c r="CK812" s="8"/>
    </row>
    <row r="813" spans="1:89" ht="15.75" customHeight="1" x14ac:dyDescent="0.25">
      <c r="A813" s="18"/>
      <c r="B813" s="18"/>
      <c r="C813" s="18"/>
      <c r="D813" s="193"/>
      <c r="E813" s="18"/>
      <c r="F813" s="18"/>
      <c r="G813" s="18"/>
      <c r="H813" s="18"/>
      <c r="I813" s="18"/>
      <c r="J813" s="18"/>
      <c r="K813" s="18"/>
      <c r="BT813" s="18"/>
      <c r="BU813" s="18"/>
      <c r="BW813" s="18"/>
      <c r="BX813" s="18"/>
      <c r="BY813" s="18"/>
      <c r="BZ813" s="18"/>
      <c r="CA813" s="18"/>
      <c r="CB813" s="18"/>
      <c r="CC813" s="18"/>
      <c r="CD813" s="18"/>
      <c r="CE813" s="18"/>
      <c r="CF813" s="18"/>
      <c r="CG813" s="18"/>
      <c r="CH813" s="18"/>
      <c r="CI813" s="18"/>
      <c r="CJ813" s="18"/>
      <c r="CK813" s="8"/>
    </row>
    <row r="814" spans="1:89" ht="15.75" customHeight="1" x14ac:dyDescent="0.25">
      <c r="A814" s="18"/>
      <c r="B814" s="18"/>
      <c r="C814" s="18"/>
      <c r="D814" s="193"/>
      <c r="E814" s="18"/>
      <c r="F814" s="18"/>
      <c r="G814" s="18"/>
      <c r="H814" s="18"/>
      <c r="I814" s="18"/>
      <c r="J814" s="18"/>
      <c r="K814" s="18"/>
      <c r="BT814" s="18"/>
      <c r="BU814" s="18"/>
      <c r="BW814" s="18"/>
      <c r="BX814" s="18"/>
      <c r="BY814" s="18"/>
      <c r="BZ814" s="18"/>
      <c r="CA814" s="18"/>
      <c r="CB814" s="18"/>
      <c r="CC814" s="18"/>
      <c r="CD814" s="18"/>
      <c r="CE814" s="18"/>
      <c r="CF814" s="18"/>
      <c r="CG814" s="18"/>
      <c r="CH814" s="18"/>
      <c r="CI814" s="18"/>
      <c r="CJ814" s="18"/>
      <c r="CK814" s="8"/>
    </row>
    <row r="815" spans="1:89" ht="15.75" customHeight="1" x14ac:dyDescent="0.25">
      <c r="A815" s="18"/>
      <c r="B815" s="18"/>
      <c r="C815" s="18"/>
      <c r="D815" s="193"/>
      <c r="E815" s="18"/>
      <c r="F815" s="18"/>
      <c r="G815" s="18"/>
      <c r="H815" s="18"/>
      <c r="I815" s="18"/>
      <c r="J815" s="18"/>
      <c r="K815" s="18"/>
      <c r="BT815" s="18"/>
      <c r="BU815" s="18"/>
      <c r="BW815" s="18"/>
      <c r="BX815" s="18"/>
      <c r="BY815" s="18"/>
      <c r="BZ815" s="18"/>
      <c r="CA815" s="18"/>
      <c r="CB815" s="18"/>
      <c r="CC815" s="18"/>
      <c r="CD815" s="18"/>
      <c r="CE815" s="18"/>
      <c r="CF815" s="18"/>
      <c r="CG815" s="18"/>
      <c r="CH815" s="18"/>
      <c r="CI815" s="18"/>
      <c r="CJ815" s="18"/>
      <c r="CK815" s="8"/>
    </row>
    <row r="816" spans="1:89" ht="15.75" customHeight="1" x14ac:dyDescent="0.25">
      <c r="A816" s="18"/>
      <c r="B816" s="18"/>
      <c r="C816" s="18"/>
      <c r="D816" s="193"/>
      <c r="E816" s="18"/>
      <c r="F816" s="18"/>
      <c r="G816" s="18"/>
      <c r="H816" s="18"/>
      <c r="I816" s="18"/>
      <c r="J816" s="18"/>
      <c r="K816" s="18"/>
      <c r="BT816" s="18"/>
      <c r="BU816" s="18"/>
      <c r="BW816" s="18"/>
      <c r="BX816" s="18"/>
      <c r="BY816" s="18"/>
      <c r="BZ816" s="18"/>
      <c r="CA816" s="18"/>
      <c r="CB816" s="18"/>
      <c r="CC816" s="18"/>
      <c r="CD816" s="18"/>
      <c r="CE816" s="18"/>
      <c r="CF816" s="18"/>
      <c r="CG816" s="18"/>
      <c r="CH816" s="18"/>
      <c r="CI816" s="18"/>
      <c r="CJ816" s="18"/>
      <c r="CK816" s="8"/>
    </row>
    <row r="817" spans="1:89" ht="15.75" customHeight="1" x14ac:dyDescent="0.25">
      <c r="A817" s="18"/>
      <c r="B817" s="18"/>
      <c r="C817" s="18"/>
      <c r="D817" s="193"/>
      <c r="E817" s="18"/>
      <c r="F817" s="18"/>
      <c r="G817" s="18"/>
      <c r="H817" s="18"/>
      <c r="I817" s="18"/>
      <c r="J817" s="18"/>
      <c r="K817" s="18"/>
      <c r="BT817" s="18"/>
      <c r="BU817" s="18"/>
      <c r="BW817" s="18"/>
      <c r="BX817" s="18"/>
      <c r="BY817" s="18"/>
      <c r="BZ817" s="18"/>
      <c r="CA817" s="18"/>
      <c r="CB817" s="18"/>
      <c r="CC817" s="18"/>
      <c r="CD817" s="18"/>
      <c r="CE817" s="18"/>
      <c r="CF817" s="18"/>
      <c r="CG817" s="18"/>
      <c r="CH817" s="18"/>
      <c r="CI817" s="18"/>
      <c r="CJ817" s="18"/>
      <c r="CK817" s="8"/>
    </row>
    <row r="818" spans="1:89" ht="15.75" customHeight="1" x14ac:dyDescent="0.25">
      <c r="A818" s="18"/>
      <c r="B818" s="18"/>
      <c r="C818" s="18"/>
      <c r="D818" s="193"/>
      <c r="E818" s="18"/>
      <c r="F818" s="18"/>
      <c r="G818" s="18"/>
      <c r="H818" s="18"/>
      <c r="I818" s="18"/>
      <c r="J818" s="18"/>
      <c r="K818" s="18"/>
      <c r="BT818" s="18"/>
      <c r="BU818" s="18"/>
      <c r="BW818" s="18"/>
      <c r="BX818" s="18"/>
      <c r="BY818" s="18"/>
      <c r="BZ818" s="18"/>
      <c r="CA818" s="18"/>
      <c r="CB818" s="18"/>
      <c r="CC818" s="18"/>
      <c r="CD818" s="18"/>
      <c r="CE818" s="18"/>
      <c r="CF818" s="18"/>
      <c r="CG818" s="18"/>
      <c r="CH818" s="18"/>
      <c r="CI818" s="18"/>
      <c r="CJ818" s="18"/>
      <c r="CK818" s="8"/>
    </row>
    <row r="819" spans="1:89" ht="15.75" customHeight="1" x14ac:dyDescent="0.25">
      <c r="A819" s="18"/>
      <c r="B819" s="18"/>
      <c r="C819" s="18"/>
      <c r="D819" s="193"/>
      <c r="E819" s="18"/>
      <c r="F819" s="18"/>
      <c r="G819" s="18"/>
      <c r="H819" s="18"/>
      <c r="I819" s="18"/>
      <c r="J819" s="18"/>
      <c r="K819" s="18"/>
      <c r="BT819" s="18"/>
      <c r="BU819" s="18"/>
      <c r="BW819" s="18"/>
      <c r="BX819" s="18"/>
      <c r="BY819" s="18"/>
      <c r="BZ819" s="18"/>
      <c r="CA819" s="18"/>
      <c r="CB819" s="18"/>
      <c r="CC819" s="18"/>
      <c r="CD819" s="18"/>
      <c r="CE819" s="18"/>
      <c r="CF819" s="18"/>
      <c r="CG819" s="18"/>
      <c r="CH819" s="18"/>
      <c r="CI819" s="18"/>
      <c r="CJ819" s="18"/>
      <c r="CK819" s="8"/>
    </row>
    <row r="820" spans="1:89" ht="15.75" customHeight="1" x14ac:dyDescent="0.25">
      <c r="A820" s="18"/>
      <c r="B820" s="18"/>
      <c r="C820" s="18"/>
      <c r="D820" s="193"/>
      <c r="E820" s="18"/>
      <c r="F820" s="18"/>
      <c r="G820" s="18"/>
      <c r="H820" s="18"/>
      <c r="I820" s="18"/>
      <c r="J820" s="18"/>
      <c r="K820" s="18"/>
      <c r="BT820" s="18"/>
      <c r="BU820" s="18"/>
      <c r="BW820" s="18"/>
      <c r="BX820" s="18"/>
      <c r="BY820" s="18"/>
      <c r="BZ820" s="18"/>
      <c r="CA820" s="18"/>
      <c r="CB820" s="18"/>
      <c r="CC820" s="18"/>
      <c r="CD820" s="18"/>
      <c r="CE820" s="18"/>
      <c r="CF820" s="18"/>
      <c r="CG820" s="18"/>
      <c r="CH820" s="18"/>
      <c r="CI820" s="18"/>
      <c r="CJ820" s="18"/>
      <c r="CK820" s="8"/>
    </row>
    <row r="821" spans="1:89" ht="15.75" customHeight="1" x14ac:dyDescent="0.25">
      <c r="A821" s="18"/>
      <c r="B821" s="18"/>
      <c r="C821" s="18"/>
      <c r="D821" s="193"/>
      <c r="E821" s="18"/>
      <c r="F821" s="18"/>
      <c r="G821" s="18"/>
      <c r="H821" s="18"/>
      <c r="I821" s="18"/>
      <c r="J821" s="18"/>
      <c r="K821" s="18"/>
      <c r="BT821" s="18"/>
      <c r="BU821" s="18"/>
      <c r="BW821" s="18"/>
      <c r="BX821" s="18"/>
      <c r="BY821" s="18"/>
      <c r="BZ821" s="18"/>
      <c r="CA821" s="18"/>
      <c r="CB821" s="18"/>
      <c r="CC821" s="18"/>
      <c r="CD821" s="18"/>
      <c r="CE821" s="18"/>
      <c r="CF821" s="18"/>
      <c r="CG821" s="18"/>
      <c r="CH821" s="18"/>
      <c r="CI821" s="18"/>
      <c r="CJ821" s="18"/>
      <c r="CK821" s="8"/>
    </row>
    <row r="822" spans="1:89" ht="15.75" customHeight="1" x14ac:dyDescent="0.25">
      <c r="A822" s="18"/>
      <c r="B822" s="18"/>
      <c r="C822" s="18"/>
      <c r="D822" s="193"/>
      <c r="E822" s="18"/>
      <c r="F822" s="18"/>
      <c r="G822" s="18"/>
      <c r="H822" s="18"/>
      <c r="I822" s="18"/>
      <c r="J822" s="18"/>
      <c r="K822" s="18"/>
      <c r="BT822" s="18"/>
      <c r="BU822" s="18"/>
      <c r="BW822" s="18"/>
      <c r="BX822" s="18"/>
      <c r="BY822" s="18"/>
      <c r="BZ822" s="18"/>
      <c r="CA822" s="18"/>
      <c r="CB822" s="18"/>
      <c r="CC822" s="18"/>
      <c r="CD822" s="18"/>
      <c r="CE822" s="18"/>
      <c r="CF822" s="18"/>
      <c r="CG822" s="18"/>
      <c r="CH822" s="18"/>
      <c r="CI822" s="18"/>
      <c r="CJ822" s="18"/>
      <c r="CK822" s="8"/>
    </row>
    <row r="823" spans="1:89" ht="15.75" customHeight="1" x14ac:dyDescent="0.25">
      <c r="A823" s="18"/>
      <c r="B823" s="18"/>
      <c r="C823" s="18"/>
      <c r="D823" s="193"/>
      <c r="E823" s="18"/>
      <c r="F823" s="18"/>
      <c r="G823" s="18"/>
      <c r="H823" s="18"/>
      <c r="I823" s="18"/>
      <c r="J823" s="18"/>
      <c r="K823" s="18"/>
      <c r="BT823" s="18"/>
      <c r="BU823" s="18"/>
      <c r="BW823" s="18"/>
      <c r="BX823" s="18"/>
      <c r="BY823" s="18"/>
      <c r="BZ823" s="18"/>
      <c r="CA823" s="18"/>
      <c r="CB823" s="18"/>
      <c r="CC823" s="18"/>
      <c r="CD823" s="18"/>
      <c r="CE823" s="18"/>
      <c r="CF823" s="18"/>
      <c r="CG823" s="18"/>
      <c r="CH823" s="18"/>
      <c r="CI823" s="18"/>
      <c r="CJ823" s="18"/>
      <c r="CK823" s="8"/>
    </row>
    <row r="824" spans="1:89" ht="15.75" customHeight="1" x14ac:dyDescent="0.25">
      <c r="A824" s="18"/>
      <c r="B824" s="18"/>
      <c r="C824" s="18"/>
      <c r="D824" s="193"/>
      <c r="E824" s="18"/>
      <c r="F824" s="18"/>
      <c r="G824" s="18"/>
      <c r="H824" s="18"/>
      <c r="I824" s="18"/>
      <c r="J824" s="18"/>
      <c r="K824" s="18"/>
      <c r="BT824" s="18"/>
      <c r="BU824" s="18"/>
      <c r="BW824" s="18"/>
      <c r="BX824" s="18"/>
      <c r="BY824" s="18"/>
      <c r="BZ824" s="18"/>
      <c r="CA824" s="18"/>
      <c r="CB824" s="18"/>
      <c r="CC824" s="18"/>
      <c r="CD824" s="18"/>
      <c r="CE824" s="18"/>
      <c r="CF824" s="18"/>
      <c r="CG824" s="18"/>
      <c r="CH824" s="18"/>
      <c r="CI824" s="18"/>
      <c r="CJ824" s="18"/>
      <c r="CK824" s="8"/>
    </row>
    <row r="825" spans="1:89" ht="15.75" customHeight="1" x14ac:dyDescent="0.25">
      <c r="A825" s="18"/>
      <c r="B825" s="18"/>
      <c r="C825" s="18"/>
      <c r="D825" s="193"/>
      <c r="E825" s="18"/>
      <c r="F825" s="18"/>
      <c r="G825" s="18"/>
      <c r="H825" s="18"/>
      <c r="I825" s="18"/>
      <c r="J825" s="18"/>
      <c r="K825" s="18"/>
      <c r="BT825" s="18"/>
      <c r="BU825" s="18"/>
      <c r="BW825" s="18"/>
      <c r="BX825" s="18"/>
      <c r="BY825" s="18"/>
      <c r="BZ825" s="18"/>
      <c r="CA825" s="18"/>
      <c r="CB825" s="18"/>
      <c r="CC825" s="18"/>
      <c r="CD825" s="18"/>
      <c r="CE825" s="18"/>
      <c r="CF825" s="18"/>
      <c r="CG825" s="18"/>
      <c r="CH825" s="18"/>
      <c r="CI825" s="18"/>
      <c r="CJ825" s="18"/>
      <c r="CK825" s="8"/>
    </row>
    <row r="826" spans="1:89" ht="15.75" customHeight="1" x14ac:dyDescent="0.25">
      <c r="A826" s="18"/>
      <c r="B826" s="18"/>
      <c r="C826" s="18"/>
      <c r="D826" s="193"/>
      <c r="E826" s="18"/>
      <c r="F826" s="18"/>
      <c r="G826" s="18"/>
      <c r="H826" s="18"/>
      <c r="I826" s="18"/>
      <c r="J826" s="18"/>
      <c r="K826" s="18"/>
      <c r="BT826" s="18"/>
      <c r="BU826" s="18"/>
      <c r="BW826" s="18"/>
      <c r="BX826" s="18"/>
      <c r="BY826" s="18"/>
      <c r="BZ826" s="18"/>
      <c r="CA826" s="18"/>
      <c r="CB826" s="18"/>
      <c r="CC826" s="18"/>
      <c r="CD826" s="18"/>
      <c r="CE826" s="18"/>
      <c r="CF826" s="18"/>
      <c r="CG826" s="18"/>
      <c r="CH826" s="18"/>
      <c r="CI826" s="18"/>
      <c r="CJ826" s="18"/>
      <c r="CK826" s="8"/>
    </row>
    <row r="827" spans="1:89" ht="15.75" customHeight="1" x14ac:dyDescent="0.25">
      <c r="A827" s="18"/>
      <c r="B827" s="18"/>
      <c r="C827" s="18"/>
      <c r="D827" s="193"/>
      <c r="E827" s="18"/>
      <c r="F827" s="18"/>
      <c r="G827" s="18"/>
      <c r="H827" s="18"/>
      <c r="I827" s="18"/>
      <c r="J827" s="18"/>
      <c r="K827" s="18"/>
      <c r="BT827" s="18"/>
      <c r="BU827" s="18"/>
      <c r="BW827" s="18"/>
      <c r="BX827" s="18"/>
      <c r="BY827" s="18"/>
      <c r="BZ827" s="18"/>
      <c r="CA827" s="18"/>
      <c r="CB827" s="18"/>
      <c r="CC827" s="18"/>
      <c r="CD827" s="18"/>
      <c r="CE827" s="18"/>
      <c r="CF827" s="18"/>
      <c r="CG827" s="18"/>
      <c r="CH827" s="18"/>
      <c r="CI827" s="18"/>
      <c r="CJ827" s="18"/>
      <c r="CK827" s="8"/>
    </row>
    <row r="828" spans="1:89" ht="15.75" customHeight="1" x14ac:dyDescent="0.25">
      <c r="A828" s="18"/>
      <c r="B828" s="18"/>
      <c r="C828" s="18"/>
      <c r="D828" s="193"/>
      <c r="E828" s="18"/>
      <c r="F828" s="18"/>
      <c r="G828" s="18"/>
      <c r="H828" s="18"/>
      <c r="I828" s="18"/>
      <c r="J828" s="18"/>
      <c r="K828" s="18"/>
      <c r="BT828" s="18"/>
      <c r="BU828" s="18"/>
      <c r="BW828" s="18"/>
      <c r="BX828" s="18"/>
      <c r="BY828" s="18"/>
      <c r="BZ828" s="18"/>
      <c r="CA828" s="18"/>
      <c r="CB828" s="18"/>
      <c r="CC828" s="18"/>
      <c r="CD828" s="18"/>
      <c r="CE828" s="18"/>
      <c r="CF828" s="18"/>
      <c r="CG828" s="18"/>
      <c r="CH828" s="18"/>
      <c r="CI828" s="18"/>
      <c r="CJ828" s="18"/>
      <c r="CK828" s="8"/>
    </row>
    <row r="829" spans="1:89" ht="15.75" customHeight="1" x14ac:dyDescent="0.25">
      <c r="A829" s="18"/>
      <c r="B829" s="18"/>
      <c r="C829" s="18"/>
      <c r="D829" s="193"/>
      <c r="E829" s="18"/>
      <c r="F829" s="18"/>
      <c r="G829" s="18"/>
      <c r="H829" s="18"/>
      <c r="I829" s="18"/>
      <c r="J829" s="18"/>
      <c r="K829" s="18"/>
      <c r="BT829" s="18"/>
      <c r="BU829" s="18"/>
      <c r="BW829" s="18"/>
      <c r="BX829" s="18"/>
      <c r="BY829" s="18"/>
      <c r="BZ829" s="18"/>
      <c r="CA829" s="18"/>
      <c r="CB829" s="18"/>
      <c r="CC829" s="18"/>
      <c r="CD829" s="18"/>
      <c r="CE829" s="18"/>
      <c r="CF829" s="18"/>
      <c r="CG829" s="18"/>
      <c r="CH829" s="18"/>
      <c r="CI829" s="18"/>
      <c r="CJ829" s="18"/>
      <c r="CK829" s="8"/>
    </row>
    <row r="830" spans="1:89" ht="15.75" customHeight="1" x14ac:dyDescent="0.25">
      <c r="A830" s="18"/>
      <c r="B830" s="18"/>
      <c r="C830" s="18"/>
      <c r="D830" s="193"/>
      <c r="E830" s="18"/>
      <c r="F830" s="18"/>
      <c r="G830" s="18"/>
      <c r="H830" s="18"/>
      <c r="I830" s="18"/>
      <c r="J830" s="18"/>
      <c r="K830" s="18"/>
      <c r="BT830" s="18"/>
      <c r="BU830" s="18"/>
      <c r="BW830" s="18"/>
      <c r="BX830" s="18"/>
      <c r="BY830" s="18"/>
      <c r="BZ830" s="18"/>
      <c r="CA830" s="18"/>
      <c r="CB830" s="18"/>
      <c r="CC830" s="18"/>
      <c r="CD830" s="18"/>
      <c r="CE830" s="18"/>
      <c r="CF830" s="18"/>
      <c r="CG830" s="18"/>
      <c r="CH830" s="18"/>
      <c r="CI830" s="18"/>
      <c r="CJ830" s="18"/>
      <c r="CK830" s="8"/>
    </row>
    <row r="831" spans="1:89" ht="15.75" customHeight="1" x14ac:dyDescent="0.25">
      <c r="A831" s="18"/>
      <c r="B831" s="18"/>
      <c r="C831" s="18"/>
      <c r="D831" s="193"/>
      <c r="E831" s="18"/>
      <c r="F831" s="18"/>
      <c r="G831" s="18"/>
      <c r="H831" s="18"/>
      <c r="I831" s="18"/>
      <c r="J831" s="18"/>
      <c r="K831" s="18"/>
      <c r="BT831" s="18"/>
      <c r="BU831" s="18"/>
      <c r="BW831" s="18"/>
      <c r="BX831" s="18"/>
      <c r="BY831" s="18"/>
      <c r="BZ831" s="18"/>
      <c r="CA831" s="18"/>
      <c r="CB831" s="18"/>
      <c r="CC831" s="18"/>
      <c r="CD831" s="18"/>
      <c r="CE831" s="18"/>
      <c r="CF831" s="18"/>
      <c r="CG831" s="18"/>
      <c r="CH831" s="18"/>
      <c r="CI831" s="18"/>
      <c r="CJ831" s="18"/>
      <c r="CK831" s="8"/>
    </row>
    <row r="832" spans="1:89" ht="15.75" customHeight="1" x14ac:dyDescent="0.25">
      <c r="A832" s="18"/>
      <c r="B832" s="18"/>
      <c r="C832" s="18"/>
      <c r="D832" s="193"/>
      <c r="E832" s="18"/>
      <c r="F832" s="18"/>
      <c r="G832" s="18"/>
      <c r="H832" s="18"/>
      <c r="I832" s="18"/>
      <c r="J832" s="18"/>
      <c r="K832" s="18"/>
      <c r="BT832" s="18"/>
      <c r="BU832" s="18"/>
      <c r="BW832" s="18"/>
      <c r="BX832" s="18"/>
      <c r="BY832" s="18"/>
      <c r="BZ832" s="18"/>
      <c r="CA832" s="18"/>
      <c r="CB832" s="18"/>
      <c r="CC832" s="18"/>
      <c r="CD832" s="18"/>
      <c r="CE832" s="18"/>
      <c r="CF832" s="18"/>
      <c r="CG832" s="18"/>
      <c r="CH832" s="18"/>
      <c r="CI832" s="18"/>
      <c r="CJ832" s="18"/>
      <c r="CK832" s="8"/>
    </row>
    <row r="833" spans="1:89" ht="15.75" customHeight="1" x14ac:dyDescent="0.25">
      <c r="A833" s="18"/>
      <c r="B833" s="18"/>
      <c r="C833" s="18"/>
      <c r="D833" s="193"/>
      <c r="E833" s="18"/>
      <c r="F833" s="18"/>
      <c r="G833" s="18"/>
      <c r="H833" s="18"/>
      <c r="I833" s="18"/>
      <c r="J833" s="18"/>
      <c r="K833" s="18"/>
      <c r="BT833" s="18"/>
      <c r="BU833" s="18"/>
      <c r="BW833" s="18"/>
      <c r="BX833" s="18"/>
      <c r="BY833" s="18"/>
      <c r="BZ833" s="18"/>
      <c r="CA833" s="18"/>
      <c r="CB833" s="18"/>
      <c r="CC833" s="18"/>
      <c r="CD833" s="18"/>
      <c r="CE833" s="18"/>
      <c r="CF833" s="18"/>
      <c r="CG833" s="18"/>
      <c r="CH833" s="18"/>
      <c r="CI833" s="18"/>
      <c r="CJ833" s="18"/>
      <c r="CK833" s="8"/>
    </row>
    <row r="834" spans="1:89" ht="15.75" customHeight="1" x14ac:dyDescent="0.25">
      <c r="A834" s="18"/>
      <c r="B834" s="18"/>
      <c r="C834" s="18"/>
      <c r="D834" s="193"/>
      <c r="E834" s="18"/>
      <c r="F834" s="18"/>
      <c r="G834" s="18"/>
      <c r="H834" s="18"/>
      <c r="I834" s="18"/>
      <c r="J834" s="18"/>
      <c r="K834" s="18"/>
      <c r="BT834" s="18"/>
      <c r="BU834" s="18"/>
      <c r="BW834" s="18"/>
      <c r="BX834" s="18"/>
      <c r="BY834" s="18"/>
      <c r="BZ834" s="18"/>
      <c r="CA834" s="18"/>
      <c r="CB834" s="18"/>
      <c r="CC834" s="18"/>
      <c r="CD834" s="18"/>
      <c r="CE834" s="18"/>
      <c r="CF834" s="18"/>
      <c r="CG834" s="18"/>
      <c r="CH834" s="18"/>
      <c r="CI834" s="18"/>
      <c r="CJ834" s="18"/>
      <c r="CK834" s="8"/>
    </row>
    <row r="835" spans="1:89" ht="15.75" customHeight="1" x14ac:dyDescent="0.25">
      <c r="A835" s="18"/>
      <c r="B835" s="18"/>
      <c r="C835" s="18"/>
      <c r="D835" s="193"/>
      <c r="E835" s="18"/>
      <c r="F835" s="18"/>
      <c r="G835" s="18"/>
      <c r="H835" s="18"/>
      <c r="I835" s="18"/>
      <c r="J835" s="18"/>
      <c r="K835" s="18"/>
      <c r="BT835" s="18"/>
      <c r="BU835" s="18"/>
      <c r="BW835" s="18"/>
      <c r="BX835" s="18"/>
      <c r="BY835" s="18"/>
      <c r="BZ835" s="18"/>
      <c r="CA835" s="18"/>
      <c r="CB835" s="18"/>
      <c r="CC835" s="18"/>
      <c r="CD835" s="18"/>
      <c r="CE835" s="18"/>
      <c r="CF835" s="18"/>
      <c r="CG835" s="18"/>
      <c r="CH835" s="18"/>
      <c r="CI835" s="18"/>
      <c r="CJ835" s="18"/>
      <c r="CK835" s="8"/>
    </row>
    <row r="836" spans="1:89" ht="15.75" customHeight="1" x14ac:dyDescent="0.25">
      <c r="A836" s="18"/>
      <c r="B836" s="18"/>
      <c r="C836" s="18"/>
      <c r="D836" s="193"/>
      <c r="E836" s="18"/>
      <c r="F836" s="18"/>
      <c r="G836" s="18"/>
      <c r="H836" s="18"/>
      <c r="I836" s="18"/>
      <c r="J836" s="18"/>
      <c r="K836" s="18"/>
      <c r="BT836" s="18"/>
      <c r="BU836" s="18"/>
      <c r="BW836" s="18"/>
      <c r="BX836" s="18"/>
      <c r="BY836" s="18"/>
      <c r="BZ836" s="18"/>
      <c r="CA836" s="18"/>
      <c r="CB836" s="18"/>
      <c r="CC836" s="18"/>
      <c r="CD836" s="18"/>
      <c r="CE836" s="18"/>
      <c r="CF836" s="18"/>
      <c r="CG836" s="18"/>
      <c r="CH836" s="18"/>
      <c r="CI836" s="18"/>
      <c r="CJ836" s="18"/>
      <c r="CK836" s="8"/>
    </row>
    <row r="837" spans="1:89" ht="15.75" customHeight="1" x14ac:dyDescent="0.25">
      <c r="A837" s="18"/>
      <c r="B837" s="18"/>
      <c r="C837" s="18"/>
      <c r="D837" s="193"/>
      <c r="E837" s="18"/>
      <c r="F837" s="18"/>
      <c r="G837" s="18"/>
      <c r="H837" s="18"/>
      <c r="I837" s="18"/>
      <c r="J837" s="18"/>
      <c r="K837" s="18"/>
      <c r="BT837" s="18"/>
      <c r="BU837" s="18"/>
      <c r="BW837" s="18"/>
      <c r="BX837" s="18"/>
      <c r="BY837" s="18"/>
      <c r="BZ837" s="18"/>
      <c r="CA837" s="18"/>
      <c r="CB837" s="18"/>
      <c r="CC837" s="18"/>
      <c r="CD837" s="18"/>
      <c r="CE837" s="18"/>
      <c r="CF837" s="18"/>
      <c r="CG837" s="18"/>
      <c r="CH837" s="18"/>
      <c r="CI837" s="18"/>
      <c r="CJ837" s="18"/>
      <c r="CK837" s="8"/>
    </row>
    <row r="838" spans="1:89" ht="15.75" customHeight="1" x14ac:dyDescent="0.25">
      <c r="A838" s="18"/>
      <c r="B838" s="18"/>
      <c r="C838" s="18"/>
      <c r="D838" s="193"/>
      <c r="E838" s="18"/>
      <c r="F838" s="18"/>
      <c r="G838" s="18"/>
      <c r="H838" s="18"/>
      <c r="I838" s="18"/>
      <c r="J838" s="18"/>
      <c r="K838" s="18"/>
      <c r="BT838" s="18"/>
      <c r="BU838" s="18"/>
      <c r="BW838" s="18"/>
      <c r="BX838" s="18"/>
      <c r="BY838" s="18"/>
      <c r="BZ838" s="18"/>
      <c r="CA838" s="18"/>
      <c r="CB838" s="18"/>
      <c r="CC838" s="18"/>
      <c r="CD838" s="18"/>
      <c r="CE838" s="18"/>
      <c r="CF838" s="18"/>
      <c r="CG838" s="18"/>
      <c r="CH838" s="18"/>
      <c r="CI838" s="18"/>
      <c r="CJ838" s="18"/>
      <c r="CK838" s="8"/>
    </row>
    <row r="839" spans="1:89" ht="15.75" customHeight="1" x14ac:dyDescent="0.25">
      <c r="A839" s="18"/>
      <c r="B839" s="18"/>
      <c r="C839" s="18"/>
      <c r="D839" s="193"/>
      <c r="E839" s="18"/>
      <c r="F839" s="18"/>
      <c r="G839" s="18"/>
      <c r="H839" s="18"/>
      <c r="I839" s="18"/>
      <c r="J839" s="18"/>
      <c r="K839" s="18"/>
      <c r="BT839" s="18"/>
      <c r="BU839" s="18"/>
      <c r="BW839" s="18"/>
      <c r="BX839" s="18"/>
      <c r="BY839" s="18"/>
      <c r="BZ839" s="18"/>
      <c r="CA839" s="18"/>
      <c r="CB839" s="18"/>
      <c r="CC839" s="18"/>
      <c r="CD839" s="18"/>
      <c r="CE839" s="18"/>
      <c r="CF839" s="18"/>
      <c r="CG839" s="18"/>
      <c r="CH839" s="18"/>
      <c r="CI839" s="18"/>
      <c r="CJ839" s="18"/>
      <c r="CK839" s="8"/>
    </row>
    <row r="840" spans="1:89" ht="15.75" customHeight="1" x14ac:dyDescent="0.25">
      <c r="A840" s="18"/>
      <c r="B840" s="18"/>
      <c r="C840" s="18"/>
      <c r="D840" s="193"/>
      <c r="E840" s="18"/>
      <c r="F840" s="18"/>
      <c r="G840" s="18"/>
      <c r="H840" s="18"/>
      <c r="I840" s="18"/>
      <c r="J840" s="18"/>
      <c r="K840" s="18"/>
      <c r="BT840" s="18"/>
      <c r="BU840" s="18"/>
      <c r="BW840" s="18"/>
      <c r="BX840" s="18"/>
      <c r="BY840" s="18"/>
      <c r="BZ840" s="18"/>
      <c r="CA840" s="18"/>
      <c r="CB840" s="18"/>
      <c r="CC840" s="18"/>
      <c r="CD840" s="18"/>
      <c r="CE840" s="18"/>
      <c r="CF840" s="18"/>
      <c r="CG840" s="18"/>
      <c r="CH840" s="18"/>
      <c r="CI840" s="18"/>
      <c r="CJ840" s="18"/>
      <c r="CK840" s="8"/>
    </row>
    <row r="841" spans="1:89" ht="15.75" customHeight="1" x14ac:dyDescent="0.25">
      <c r="A841" s="18"/>
      <c r="B841" s="18"/>
      <c r="C841" s="18"/>
      <c r="D841" s="193"/>
      <c r="E841" s="18"/>
      <c r="F841" s="18"/>
      <c r="G841" s="18"/>
      <c r="H841" s="18"/>
      <c r="I841" s="18"/>
      <c r="J841" s="18"/>
      <c r="K841" s="18"/>
      <c r="BT841" s="18"/>
      <c r="BU841" s="18"/>
      <c r="BW841" s="18"/>
      <c r="BX841" s="18"/>
      <c r="BY841" s="18"/>
      <c r="BZ841" s="18"/>
      <c r="CA841" s="18"/>
      <c r="CB841" s="18"/>
      <c r="CC841" s="18"/>
      <c r="CD841" s="18"/>
      <c r="CE841" s="18"/>
      <c r="CF841" s="18"/>
      <c r="CG841" s="18"/>
      <c r="CH841" s="18"/>
      <c r="CI841" s="18"/>
      <c r="CJ841" s="18"/>
      <c r="CK841" s="8"/>
    </row>
    <row r="842" spans="1:89" ht="15.75" customHeight="1" x14ac:dyDescent="0.25">
      <c r="A842" s="18"/>
      <c r="B842" s="18"/>
      <c r="C842" s="18"/>
      <c r="D842" s="193"/>
      <c r="E842" s="18"/>
      <c r="F842" s="18"/>
      <c r="G842" s="18"/>
      <c r="H842" s="18"/>
      <c r="I842" s="18"/>
      <c r="J842" s="18"/>
      <c r="K842" s="18"/>
      <c r="BT842" s="18"/>
      <c r="BU842" s="18"/>
      <c r="BW842" s="18"/>
      <c r="BX842" s="18"/>
      <c r="BY842" s="18"/>
      <c r="BZ842" s="18"/>
      <c r="CA842" s="18"/>
      <c r="CB842" s="18"/>
      <c r="CC842" s="18"/>
      <c r="CD842" s="18"/>
      <c r="CE842" s="18"/>
      <c r="CF842" s="18"/>
      <c r="CG842" s="18"/>
      <c r="CH842" s="18"/>
      <c r="CI842" s="18"/>
      <c r="CJ842" s="18"/>
      <c r="CK842" s="8"/>
    </row>
    <row r="843" spans="1:89" ht="15.75" customHeight="1" x14ac:dyDescent="0.25">
      <c r="A843" s="18"/>
      <c r="B843" s="18"/>
      <c r="C843" s="18"/>
      <c r="D843" s="193"/>
      <c r="E843" s="18"/>
      <c r="F843" s="18"/>
      <c r="G843" s="18"/>
      <c r="H843" s="18"/>
      <c r="I843" s="18"/>
      <c r="J843" s="18"/>
      <c r="K843" s="18"/>
      <c r="BT843" s="18"/>
      <c r="BU843" s="18"/>
      <c r="BW843" s="18"/>
      <c r="BX843" s="18"/>
      <c r="BY843" s="18"/>
      <c r="BZ843" s="18"/>
      <c r="CA843" s="18"/>
      <c r="CB843" s="18"/>
      <c r="CC843" s="18"/>
      <c r="CD843" s="18"/>
      <c r="CE843" s="18"/>
      <c r="CF843" s="18"/>
      <c r="CG843" s="18"/>
      <c r="CH843" s="18"/>
      <c r="CI843" s="18"/>
      <c r="CJ843" s="18"/>
      <c r="CK843" s="8"/>
    </row>
    <row r="844" spans="1:89" ht="15.75" customHeight="1" x14ac:dyDescent="0.25">
      <c r="A844" s="18"/>
      <c r="B844" s="18"/>
      <c r="C844" s="18"/>
      <c r="D844" s="193"/>
      <c r="E844" s="18"/>
      <c r="F844" s="18"/>
      <c r="G844" s="18"/>
      <c r="H844" s="18"/>
      <c r="I844" s="18"/>
      <c r="J844" s="18"/>
      <c r="K844" s="18"/>
      <c r="BT844" s="18"/>
      <c r="BU844" s="18"/>
      <c r="BW844" s="18"/>
      <c r="BX844" s="18"/>
      <c r="BY844" s="18"/>
      <c r="BZ844" s="18"/>
      <c r="CA844" s="18"/>
      <c r="CB844" s="18"/>
      <c r="CC844" s="18"/>
      <c r="CD844" s="18"/>
      <c r="CE844" s="18"/>
      <c r="CF844" s="18"/>
      <c r="CG844" s="18"/>
      <c r="CH844" s="18"/>
      <c r="CI844" s="18"/>
      <c r="CJ844" s="18"/>
      <c r="CK844" s="8"/>
    </row>
    <row r="845" spans="1:89" ht="15.75" customHeight="1" x14ac:dyDescent="0.25">
      <c r="A845" s="18"/>
      <c r="B845" s="18"/>
      <c r="C845" s="18"/>
      <c r="D845" s="193"/>
      <c r="E845" s="18"/>
      <c r="F845" s="18"/>
      <c r="G845" s="18"/>
      <c r="H845" s="18"/>
      <c r="I845" s="18"/>
      <c r="J845" s="18"/>
      <c r="K845" s="18"/>
      <c r="BT845" s="18"/>
      <c r="BU845" s="18"/>
      <c r="BW845" s="18"/>
      <c r="BX845" s="18"/>
      <c r="BY845" s="18"/>
      <c r="BZ845" s="18"/>
      <c r="CA845" s="18"/>
      <c r="CB845" s="18"/>
      <c r="CC845" s="18"/>
      <c r="CD845" s="18"/>
      <c r="CE845" s="18"/>
      <c r="CF845" s="18"/>
      <c r="CG845" s="18"/>
      <c r="CH845" s="18"/>
      <c r="CI845" s="18"/>
      <c r="CJ845" s="18"/>
      <c r="CK845" s="8"/>
    </row>
    <row r="846" spans="1:89" ht="15.75" customHeight="1" x14ac:dyDescent="0.25">
      <c r="A846" s="18"/>
      <c r="B846" s="18"/>
      <c r="C846" s="18"/>
      <c r="D846" s="193"/>
      <c r="E846" s="18"/>
      <c r="F846" s="18"/>
      <c r="G846" s="18"/>
      <c r="H846" s="18"/>
      <c r="I846" s="18"/>
      <c r="J846" s="18"/>
      <c r="K846" s="18"/>
      <c r="BT846" s="18"/>
      <c r="BU846" s="18"/>
      <c r="BW846" s="18"/>
      <c r="BX846" s="18"/>
      <c r="BY846" s="18"/>
      <c r="BZ846" s="18"/>
      <c r="CA846" s="18"/>
      <c r="CB846" s="18"/>
      <c r="CC846" s="18"/>
      <c r="CD846" s="18"/>
      <c r="CE846" s="18"/>
      <c r="CF846" s="18"/>
      <c r="CG846" s="18"/>
      <c r="CH846" s="18"/>
      <c r="CI846" s="18"/>
      <c r="CJ846" s="18"/>
      <c r="CK846" s="8"/>
    </row>
    <row r="847" spans="1:89" ht="15.75" customHeight="1" x14ac:dyDescent="0.25">
      <c r="A847" s="18"/>
      <c r="B847" s="18"/>
      <c r="C847" s="18"/>
      <c r="D847" s="193"/>
      <c r="E847" s="18"/>
      <c r="F847" s="18"/>
      <c r="G847" s="18"/>
      <c r="H847" s="18"/>
      <c r="I847" s="18"/>
      <c r="J847" s="18"/>
      <c r="K847" s="18"/>
      <c r="BT847" s="18"/>
      <c r="BU847" s="18"/>
      <c r="BW847" s="18"/>
      <c r="BX847" s="18"/>
      <c r="BY847" s="18"/>
      <c r="BZ847" s="18"/>
      <c r="CA847" s="18"/>
      <c r="CB847" s="18"/>
      <c r="CC847" s="18"/>
      <c r="CD847" s="18"/>
      <c r="CE847" s="18"/>
      <c r="CF847" s="18"/>
      <c r="CG847" s="18"/>
      <c r="CH847" s="18"/>
      <c r="CI847" s="18"/>
      <c r="CJ847" s="18"/>
      <c r="CK847" s="8"/>
    </row>
    <row r="848" spans="1:89" ht="15.75" customHeight="1" x14ac:dyDescent="0.25">
      <c r="A848" s="18"/>
      <c r="B848" s="18"/>
      <c r="C848" s="18"/>
      <c r="D848" s="193"/>
      <c r="E848" s="18"/>
      <c r="F848" s="18"/>
      <c r="G848" s="18"/>
      <c r="H848" s="18"/>
      <c r="I848" s="18"/>
      <c r="J848" s="18"/>
      <c r="K848" s="18"/>
      <c r="BT848" s="18"/>
      <c r="BU848" s="18"/>
      <c r="BW848" s="18"/>
      <c r="BX848" s="18"/>
      <c r="BY848" s="18"/>
      <c r="BZ848" s="18"/>
      <c r="CA848" s="18"/>
      <c r="CB848" s="18"/>
      <c r="CC848" s="18"/>
      <c r="CD848" s="18"/>
      <c r="CE848" s="18"/>
      <c r="CF848" s="18"/>
      <c r="CG848" s="18"/>
      <c r="CH848" s="18"/>
      <c r="CI848" s="18"/>
      <c r="CJ848" s="18"/>
      <c r="CK848" s="8"/>
    </row>
    <row r="849" spans="1:89" ht="15.75" customHeight="1" x14ac:dyDescent="0.25">
      <c r="A849" s="18"/>
      <c r="B849" s="18"/>
      <c r="C849" s="18"/>
      <c r="D849" s="193"/>
      <c r="E849" s="18"/>
      <c r="F849" s="18"/>
      <c r="G849" s="18"/>
      <c r="H849" s="18"/>
      <c r="I849" s="18"/>
      <c r="J849" s="18"/>
      <c r="K849" s="18"/>
      <c r="BT849" s="18"/>
      <c r="BU849" s="18"/>
      <c r="BW849" s="18"/>
      <c r="BX849" s="18"/>
      <c r="BY849" s="18"/>
      <c r="BZ849" s="18"/>
      <c r="CA849" s="18"/>
      <c r="CB849" s="18"/>
      <c r="CC849" s="18"/>
      <c r="CD849" s="18"/>
      <c r="CE849" s="18"/>
      <c r="CF849" s="18"/>
      <c r="CG849" s="18"/>
      <c r="CH849" s="18"/>
      <c r="CI849" s="18"/>
      <c r="CJ849" s="18"/>
      <c r="CK849" s="8"/>
    </row>
    <row r="850" spans="1:89" ht="15.75" customHeight="1" x14ac:dyDescent="0.25">
      <c r="A850" s="18"/>
      <c r="B850" s="18"/>
      <c r="C850" s="18"/>
      <c r="D850" s="193"/>
      <c r="E850" s="18"/>
      <c r="F850" s="18"/>
      <c r="G850" s="18"/>
      <c r="H850" s="18"/>
      <c r="I850" s="18"/>
      <c r="J850" s="18"/>
      <c r="K850" s="18"/>
      <c r="BT850" s="18"/>
      <c r="BU850" s="18"/>
      <c r="BW850" s="18"/>
      <c r="BX850" s="18"/>
      <c r="BY850" s="18"/>
      <c r="BZ850" s="18"/>
      <c r="CA850" s="18"/>
      <c r="CB850" s="18"/>
      <c r="CC850" s="18"/>
      <c r="CD850" s="18"/>
      <c r="CE850" s="18"/>
      <c r="CF850" s="18"/>
      <c r="CG850" s="18"/>
      <c r="CH850" s="18"/>
      <c r="CI850" s="18"/>
      <c r="CJ850" s="18"/>
      <c r="CK850" s="8"/>
    </row>
    <row r="851" spans="1:89" ht="15.75" customHeight="1" x14ac:dyDescent="0.25">
      <c r="A851" s="18"/>
      <c r="B851" s="18"/>
      <c r="C851" s="18"/>
      <c r="D851" s="193"/>
      <c r="E851" s="18"/>
      <c r="F851" s="18"/>
      <c r="G851" s="18"/>
      <c r="H851" s="18"/>
      <c r="I851" s="18"/>
      <c r="J851" s="18"/>
      <c r="K851" s="18"/>
      <c r="BT851" s="18"/>
      <c r="BU851" s="18"/>
      <c r="BW851" s="18"/>
      <c r="BX851" s="18"/>
      <c r="BY851" s="18"/>
      <c r="BZ851" s="18"/>
      <c r="CA851" s="18"/>
      <c r="CB851" s="18"/>
      <c r="CC851" s="18"/>
      <c r="CD851" s="18"/>
      <c r="CE851" s="18"/>
      <c r="CF851" s="18"/>
      <c r="CG851" s="18"/>
      <c r="CH851" s="18"/>
      <c r="CI851" s="18"/>
      <c r="CJ851" s="18"/>
      <c r="CK851" s="8"/>
    </row>
    <row r="852" spans="1:89" ht="15.75" customHeight="1" x14ac:dyDescent="0.25">
      <c r="A852" s="18"/>
      <c r="B852" s="18"/>
      <c r="C852" s="18"/>
      <c r="D852" s="193"/>
      <c r="E852" s="18"/>
      <c r="F852" s="18"/>
      <c r="G852" s="18"/>
      <c r="H852" s="18"/>
      <c r="I852" s="18"/>
      <c r="J852" s="18"/>
      <c r="K852" s="18"/>
      <c r="BT852" s="18"/>
      <c r="BU852" s="18"/>
      <c r="BW852" s="18"/>
      <c r="BX852" s="18"/>
      <c r="BY852" s="18"/>
      <c r="BZ852" s="18"/>
      <c r="CA852" s="18"/>
      <c r="CB852" s="18"/>
      <c r="CC852" s="18"/>
      <c r="CD852" s="18"/>
      <c r="CE852" s="18"/>
      <c r="CF852" s="18"/>
      <c r="CG852" s="18"/>
      <c r="CH852" s="18"/>
      <c r="CI852" s="18"/>
      <c r="CJ852" s="18"/>
      <c r="CK852" s="8"/>
    </row>
    <row r="853" spans="1:89" ht="15.75" customHeight="1" x14ac:dyDescent="0.25">
      <c r="A853" s="18"/>
      <c r="B853" s="18"/>
      <c r="C853" s="18"/>
      <c r="D853" s="193"/>
      <c r="E853" s="18"/>
      <c r="F853" s="18"/>
      <c r="G853" s="18"/>
      <c r="H853" s="18"/>
      <c r="I853" s="18"/>
      <c r="J853" s="18"/>
      <c r="K853" s="18"/>
      <c r="BT853" s="18"/>
      <c r="BU853" s="18"/>
      <c r="BW853" s="18"/>
      <c r="BX853" s="18"/>
      <c r="BY853" s="18"/>
      <c r="BZ853" s="18"/>
      <c r="CA853" s="18"/>
      <c r="CB853" s="18"/>
      <c r="CC853" s="18"/>
      <c r="CD853" s="18"/>
      <c r="CE853" s="18"/>
      <c r="CF853" s="18"/>
      <c r="CG853" s="18"/>
      <c r="CH853" s="18"/>
      <c r="CI853" s="18"/>
      <c r="CJ853" s="18"/>
      <c r="CK853" s="8"/>
    </row>
    <row r="854" spans="1:89" ht="15.75" customHeight="1" x14ac:dyDescent="0.25">
      <c r="A854" s="18"/>
      <c r="B854" s="18"/>
      <c r="C854" s="18"/>
      <c r="D854" s="193"/>
      <c r="E854" s="18"/>
      <c r="F854" s="18"/>
      <c r="G854" s="18"/>
      <c r="H854" s="18"/>
      <c r="I854" s="18"/>
      <c r="J854" s="18"/>
      <c r="K854" s="18"/>
      <c r="BT854" s="18"/>
      <c r="BU854" s="18"/>
      <c r="BW854" s="18"/>
      <c r="BX854" s="18"/>
      <c r="BY854" s="18"/>
      <c r="BZ854" s="18"/>
      <c r="CA854" s="18"/>
      <c r="CB854" s="18"/>
      <c r="CC854" s="18"/>
      <c r="CD854" s="18"/>
      <c r="CE854" s="18"/>
      <c r="CF854" s="18"/>
      <c r="CG854" s="18"/>
      <c r="CH854" s="18"/>
      <c r="CI854" s="18"/>
      <c r="CJ854" s="18"/>
      <c r="CK854" s="8"/>
    </row>
    <row r="855" spans="1:89" ht="15.75" customHeight="1" x14ac:dyDescent="0.25">
      <c r="A855" s="18"/>
      <c r="B855" s="18"/>
      <c r="C855" s="18"/>
      <c r="D855" s="193"/>
      <c r="E855" s="18"/>
      <c r="F855" s="18"/>
      <c r="G855" s="18"/>
      <c r="H855" s="18"/>
      <c r="I855" s="18"/>
      <c r="J855" s="18"/>
      <c r="K855" s="18"/>
      <c r="BT855" s="18"/>
      <c r="BU855" s="18"/>
      <c r="BW855" s="18"/>
      <c r="BX855" s="18"/>
      <c r="BY855" s="18"/>
      <c r="BZ855" s="18"/>
      <c r="CA855" s="18"/>
      <c r="CB855" s="18"/>
      <c r="CC855" s="18"/>
      <c r="CD855" s="18"/>
      <c r="CE855" s="18"/>
      <c r="CF855" s="18"/>
      <c r="CG855" s="18"/>
      <c r="CH855" s="18"/>
      <c r="CI855" s="18"/>
      <c r="CJ855" s="18"/>
      <c r="CK855" s="8"/>
    </row>
    <row r="856" spans="1:89" ht="15.75" customHeight="1" x14ac:dyDescent="0.25">
      <c r="A856" s="18"/>
      <c r="B856" s="18"/>
      <c r="C856" s="18"/>
      <c r="D856" s="193"/>
      <c r="E856" s="18"/>
      <c r="F856" s="18"/>
      <c r="G856" s="18"/>
      <c r="H856" s="18"/>
      <c r="I856" s="18"/>
      <c r="J856" s="18"/>
      <c r="K856" s="18"/>
      <c r="BT856" s="18"/>
      <c r="BU856" s="18"/>
      <c r="BW856" s="18"/>
      <c r="BX856" s="18"/>
      <c r="BY856" s="18"/>
      <c r="BZ856" s="18"/>
      <c r="CA856" s="18"/>
      <c r="CB856" s="18"/>
      <c r="CC856" s="18"/>
      <c r="CD856" s="18"/>
      <c r="CE856" s="18"/>
      <c r="CF856" s="18"/>
      <c r="CG856" s="18"/>
      <c r="CH856" s="18"/>
      <c r="CI856" s="18"/>
      <c r="CJ856" s="18"/>
      <c r="CK856" s="8"/>
    </row>
    <row r="857" spans="1:89" ht="15.75" customHeight="1" x14ac:dyDescent="0.25">
      <c r="A857" s="18"/>
      <c r="B857" s="18"/>
      <c r="C857" s="18"/>
      <c r="D857" s="193"/>
      <c r="E857" s="18"/>
      <c r="F857" s="18"/>
      <c r="G857" s="18"/>
      <c r="H857" s="18"/>
      <c r="I857" s="18"/>
      <c r="J857" s="18"/>
      <c r="K857" s="18"/>
      <c r="BT857" s="18"/>
      <c r="BU857" s="18"/>
      <c r="BW857" s="18"/>
      <c r="BX857" s="18"/>
      <c r="BY857" s="18"/>
      <c r="BZ857" s="18"/>
      <c r="CA857" s="18"/>
      <c r="CB857" s="18"/>
      <c r="CC857" s="18"/>
      <c r="CD857" s="18"/>
      <c r="CE857" s="18"/>
      <c r="CF857" s="18"/>
      <c r="CG857" s="18"/>
      <c r="CH857" s="18"/>
      <c r="CI857" s="18"/>
      <c r="CJ857" s="18"/>
      <c r="CK857" s="8"/>
    </row>
    <row r="858" spans="1:89" ht="15.75" customHeight="1" x14ac:dyDescent="0.25">
      <c r="A858" s="18"/>
      <c r="B858" s="18"/>
      <c r="C858" s="18"/>
      <c r="D858" s="193"/>
      <c r="E858" s="18"/>
      <c r="F858" s="18"/>
      <c r="G858" s="18"/>
      <c r="H858" s="18"/>
      <c r="I858" s="18"/>
      <c r="J858" s="18"/>
      <c r="K858" s="18"/>
      <c r="BT858" s="18"/>
      <c r="BU858" s="18"/>
      <c r="BW858" s="18"/>
      <c r="BX858" s="18"/>
      <c r="BY858" s="18"/>
      <c r="BZ858" s="18"/>
      <c r="CA858" s="18"/>
      <c r="CB858" s="18"/>
      <c r="CC858" s="18"/>
      <c r="CD858" s="18"/>
      <c r="CE858" s="18"/>
      <c r="CF858" s="18"/>
      <c r="CG858" s="18"/>
      <c r="CH858" s="18"/>
      <c r="CI858" s="18"/>
      <c r="CJ858" s="18"/>
      <c r="CK858" s="8"/>
    </row>
    <row r="859" spans="1:89" ht="15.75" customHeight="1" x14ac:dyDescent="0.25">
      <c r="A859" s="18"/>
      <c r="B859" s="18"/>
      <c r="C859" s="18"/>
      <c r="D859" s="193"/>
      <c r="E859" s="18"/>
      <c r="F859" s="18"/>
      <c r="G859" s="18"/>
      <c r="H859" s="18"/>
      <c r="I859" s="18"/>
      <c r="J859" s="18"/>
      <c r="K859" s="18"/>
      <c r="BT859" s="18"/>
      <c r="BU859" s="18"/>
      <c r="BW859" s="18"/>
      <c r="BX859" s="18"/>
      <c r="BY859" s="18"/>
      <c r="BZ859" s="18"/>
      <c r="CA859" s="18"/>
      <c r="CB859" s="18"/>
      <c r="CC859" s="18"/>
      <c r="CD859" s="18"/>
      <c r="CE859" s="18"/>
      <c r="CF859" s="18"/>
      <c r="CG859" s="18"/>
      <c r="CH859" s="18"/>
      <c r="CI859" s="18"/>
      <c r="CJ859" s="18"/>
      <c r="CK859" s="8"/>
    </row>
    <row r="860" spans="1:89" ht="15.75" customHeight="1" x14ac:dyDescent="0.25">
      <c r="A860" s="18"/>
      <c r="B860" s="18"/>
      <c r="C860" s="18"/>
      <c r="D860" s="193"/>
      <c r="E860" s="18"/>
      <c r="F860" s="18"/>
      <c r="G860" s="18"/>
      <c r="H860" s="18"/>
      <c r="I860" s="18"/>
      <c r="J860" s="18"/>
      <c r="K860" s="18"/>
      <c r="BT860" s="18"/>
      <c r="BU860" s="18"/>
      <c r="BW860" s="18"/>
      <c r="BX860" s="18"/>
      <c r="BY860" s="18"/>
      <c r="BZ860" s="18"/>
      <c r="CA860" s="18"/>
      <c r="CB860" s="18"/>
      <c r="CC860" s="18"/>
      <c r="CD860" s="18"/>
      <c r="CE860" s="18"/>
      <c r="CF860" s="18"/>
      <c r="CG860" s="18"/>
      <c r="CH860" s="18"/>
      <c r="CI860" s="18"/>
      <c r="CJ860" s="18"/>
      <c r="CK860" s="8"/>
    </row>
    <row r="861" spans="1:89" ht="15.75" customHeight="1" x14ac:dyDescent="0.25">
      <c r="A861" s="18"/>
      <c r="B861" s="18"/>
      <c r="C861" s="18"/>
      <c r="D861" s="193"/>
      <c r="E861" s="18"/>
      <c r="F861" s="18"/>
      <c r="G861" s="18"/>
      <c r="H861" s="18"/>
      <c r="I861" s="18"/>
      <c r="J861" s="18"/>
      <c r="K861" s="18"/>
      <c r="BT861" s="18"/>
      <c r="BU861" s="18"/>
      <c r="BW861" s="18"/>
      <c r="BX861" s="18"/>
      <c r="BY861" s="18"/>
      <c r="BZ861" s="18"/>
      <c r="CA861" s="18"/>
      <c r="CB861" s="18"/>
      <c r="CC861" s="18"/>
      <c r="CD861" s="18"/>
      <c r="CE861" s="18"/>
      <c r="CF861" s="18"/>
      <c r="CG861" s="18"/>
      <c r="CH861" s="18"/>
      <c r="CI861" s="18"/>
      <c r="CJ861" s="18"/>
      <c r="CK861" s="8"/>
    </row>
    <row r="862" spans="1:89" ht="15.75" customHeight="1" x14ac:dyDescent="0.25">
      <c r="A862" s="18"/>
      <c r="B862" s="18"/>
      <c r="C862" s="18"/>
      <c r="D862" s="193"/>
      <c r="E862" s="18"/>
      <c r="F862" s="18"/>
      <c r="G862" s="18"/>
      <c r="H862" s="18"/>
      <c r="I862" s="18"/>
      <c r="J862" s="18"/>
      <c r="K862" s="18"/>
      <c r="BT862" s="18"/>
      <c r="BU862" s="18"/>
      <c r="BW862" s="18"/>
      <c r="BX862" s="18"/>
      <c r="BY862" s="18"/>
      <c r="BZ862" s="18"/>
      <c r="CA862" s="18"/>
      <c r="CB862" s="18"/>
      <c r="CC862" s="18"/>
      <c r="CD862" s="18"/>
      <c r="CE862" s="18"/>
      <c r="CF862" s="18"/>
      <c r="CG862" s="18"/>
      <c r="CH862" s="18"/>
      <c r="CI862" s="18"/>
      <c r="CJ862" s="18"/>
      <c r="CK862" s="8"/>
    </row>
    <row r="863" spans="1:89" ht="15.75" customHeight="1" x14ac:dyDescent="0.25">
      <c r="A863" s="18"/>
      <c r="B863" s="18"/>
      <c r="C863" s="18"/>
      <c r="D863" s="193"/>
      <c r="E863" s="18"/>
      <c r="F863" s="18"/>
      <c r="G863" s="18"/>
      <c r="H863" s="18"/>
      <c r="I863" s="18"/>
      <c r="J863" s="18"/>
      <c r="K863" s="18"/>
      <c r="BT863" s="18"/>
      <c r="BU863" s="18"/>
      <c r="BW863" s="18"/>
      <c r="BX863" s="18"/>
      <c r="BY863" s="18"/>
      <c r="BZ863" s="18"/>
      <c r="CA863" s="18"/>
      <c r="CB863" s="18"/>
      <c r="CC863" s="18"/>
      <c r="CD863" s="18"/>
      <c r="CE863" s="18"/>
      <c r="CF863" s="18"/>
      <c r="CG863" s="18"/>
      <c r="CH863" s="18"/>
      <c r="CI863" s="18"/>
      <c r="CJ863" s="18"/>
      <c r="CK863" s="8"/>
    </row>
    <row r="864" spans="1:89" ht="15.75" customHeight="1" x14ac:dyDescent="0.25">
      <c r="A864" s="18"/>
      <c r="B864" s="18"/>
      <c r="C864" s="18"/>
      <c r="D864" s="193"/>
      <c r="E864" s="18"/>
      <c r="F864" s="18"/>
      <c r="G864" s="18"/>
      <c r="H864" s="18"/>
      <c r="I864" s="18"/>
      <c r="J864" s="18"/>
      <c r="K864" s="18"/>
      <c r="BT864" s="18"/>
      <c r="BU864" s="18"/>
      <c r="BW864" s="18"/>
      <c r="BX864" s="18"/>
      <c r="BY864" s="18"/>
      <c r="BZ864" s="18"/>
      <c r="CA864" s="18"/>
      <c r="CB864" s="18"/>
      <c r="CC864" s="18"/>
      <c r="CD864" s="18"/>
      <c r="CE864" s="18"/>
      <c r="CF864" s="18"/>
      <c r="CG864" s="18"/>
      <c r="CH864" s="18"/>
      <c r="CI864" s="18"/>
      <c r="CJ864" s="18"/>
      <c r="CK864" s="8"/>
    </row>
    <row r="865" spans="1:89" ht="15.75" customHeight="1" x14ac:dyDescent="0.25">
      <c r="A865" s="18"/>
      <c r="B865" s="18"/>
      <c r="C865" s="18"/>
      <c r="D865" s="193"/>
      <c r="E865" s="18"/>
      <c r="F865" s="18"/>
      <c r="G865" s="18"/>
      <c r="H865" s="18"/>
      <c r="I865" s="18"/>
      <c r="J865" s="18"/>
      <c r="K865" s="18"/>
      <c r="BT865" s="18"/>
      <c r="BU865" s="18"/>
      <c r="BW865" s="18"/>
      <c r="BX865" s="18"/>
      <c r="BY865" s="18"/>
      <c r="BZ865" s="18"/>
      <c r="CA865" s="18"/>
      <c r="CB865" s="18"/>
      <c r="CC865" s="18"/>
      <c r="CD865" s="18"/>
      <c r="CE865" s="18"/>
      <c r="CF865" s="18"/>
      <c r="CG865" s="18"/>
      <c r="CH865" s="18"/>
      <c r="CI865" s="18"/>
      <c r="CJ865" s="18"/>
      <c r="CK865" s="8"/>
    </row>
    <row r="866" spans="1:89" ht="15.75" customHeight="1" x14ac:dyDescent="0.25">
      <c r="A866" s="18"/>
      <c r="B866" s="18"/>
      <c r="C866" s="18"/>
      <c r="D866" s="193"/>
      <c r="E866" s="18"/>
      <c r="F866" s="18"/>
      <c r="G866" s="18"/>
      <c r="H866" s="18"/>
      <c r="I866" s="18"/>
      <c r="J866" s="18"/>
      <c r="K866" s="18"/>
      <c r="BT866" s="18"/>
      <c r="BU866" s="18"/>
      <c r="BW866" s="18"/>
      <c r="BX866" s="18"/>
      <c r="BY866" s="18"/>
      <c r="BZ866" s="18"/>
      <c r="CA866" s="18"/>
      <c r="CB866" s="18"/>
      <c r="CC866" s="18"/>
      <c r="CD866" s="18"/>
      <c r="CE866" s="18"/>
      <c r="CF866" s="18"/>
      <c r="CG866" s="18"/>
      <c r="CH866" s="18"/>
      <c r="CI866" s="18"/>
      <c r="CJ866" s="18"/>
      <c r="CK866" s="8"/>
    </row>
    <row r="867" spans="1:89" ht="15.75" customHeight="1" x14ac:dyDescent="0.25">
      <c r="A867" s="18"/>
      <c r="B867" s="18"/>
      <c r="C867" s="18"/>
      <c r="D867" s="193"/>
      <c r="E867" s="18"/>
      <c r="F867" s="18"/>
      <c r="G867" s="18"/>
      <c r="H867" s="18"/>
      <c r="I867" s="18"/>
      <c r="J867" s="18"/>
      <c r="K867" s="18"/>
      <c r="BT867" s="18"/>
      <c r="BU867" s="18"/>
      <c r="BW867" s="18"/>
      <c r="BX867" s="18"/>
      <c r="BY867" s="18"/>
      <c r="BZ867" s="18"/>
      <c r="CA867" s="18"/>
      <c r="CB867" s="18"/>
      <c r="CC867" s="18"/>
      <c r="CD867" s="18"/>
      <c r="CE867" s="18"/>
      <c r="CF867" s="18"/>
      <c r="CG867" s="18"/>
      <c r="CH867" s="18"/>
      <c r="CI867" s="18"/>
      <c r="CJ867" s="18"/>
      <c r="CK867" s="8"/>
    </row>
    <row r="868" spans="1:89" ht="15.75" customHeight="1" x14ac:dyDescent="0.25">
      <c r="A868" s="18"/>
      <c r="B868" s="18"/>
      <c r="C868" s="18"/>
      <c r="D868" s="193"/>
      <c r="E868" s="18"/>
      <c r="F868" s="18"/>
      <c r="G868" s="18"/>
      <c r="H868" s="18"/>
      <c r="I868" s="18"/>
      <c r="J868" s="18"/>
      <c r="K868" s="18"/>
      <c r="BT868" s="18"/>
      <c r="BU868" s="18"/>
      <c r="BW868" s="18"/>
      <c r="BX868" s="18"/>
      <c r="BY868" s="18"/>
      <c r="BZ868" s="18"/>
      <c r="CA868" s="18"/>
      <c r="CB868" s="18"/>
      <c r="CC868" s="18"/>
      <c r="CD868" s="18"/>
      <c r="CE868" s="18"/>
      <c r="CF868" s="18"/>
      <c r="CG868" s="18"/>
      <c r="CH868" s="18"/>
      <c r="CI868" s="18"/>
      <c r="CJ868" s="18"/>
      <c r="CK868" s="8"/>
    </row>
    <row r="869" spans="1:89" ht="15.75" customHeight="1" x14ac:dyDescent="0.25">
      <c r="A869" s="18"/>
      <c r="B869" s="18"/>
      <c r="C869" s="18"/>
      <c r="D869" s="193"/>
      <c r="E869" s="18"/>
      <c r="F869" s="18"/>
      <c r="G869" s="18"/>
      <c r="H869" s="18"/>
      <c r="I869" s="18"/>
      <c r="J869" s="18"/>
      <c r="K869" s="18"/>
      <c r="BT869" s="18"/>
      <c r="BU869" s="18"/>
      <c r="BW869" s="18"/>
      <c r="BX869" s="18"/>
      <c r="BY869" s="18"/>
      <c r="BZ869" s="18"/>
      <c r="CA869" s="18"/>
      <c r="CB869" s="18"/>
      <c r="CC869" s="18"/>
      <c r="CD869" s="18"/>
      <c r="CE869" s="18"/>
      <c r="CF869" s="18"/>
      <c r="CG869" s="18"/>
      <c r="CH869" s="18"/>
      <c r="CI869" s="18"/>
      <c r="CJ869" s="18"/>
      <c r="CK869" s="8"/>
    </row>
    <row r="870" spans="1:89" ht="15.75" customHeight="1" x14ac:dyDescent="0.25">
      <c r="A870" s="18"/>
      <c r="B870" s="18"/>
      <c r="C870" s="18"/>
      <c r="D870" s="193"/>
      <c r="E870" s="18"/>
      <c r="F870" s="18"/>
      <c r="G870" s="18"/>
      <c r="H870" s="18"/>
      <c r="I870" s="18"/>
      <c r="J870" s="18"/>
      <c r="K870" s="18"/>
      <c r="BT870" s="18"/>
      <c r="BU870" s="18"/>
      <c r="BW870" s="18"/>
      <c r="BX870" s="18"/>
      <c r="BY870" s="18"/>
      <c r="BZ870" s="18"/>
      <c r="CA870" s="18"/>
      <c r="CB870" s="18"/>
      <c r="CC870" s="18"/>
      <c r="CD870" s="18"/>
      <c r="CE870" s="18"/>
      <c r="CF870" s="18"/>
      <c r="CG870" s="18"/>
      <c r="CH870" s="18"/>
      <c r="CI870" s="18"/>
      <c r="CJ870" s="18"/>
      <c r="CK870" s="8"/>
    </row>
    <row r="871" spans="1:89" ht="15.75" customHeight="1" x14ac:dyDescent="0.25">
      <c r="A871" s="18"/>
      <c r="B871" s="18"/>
      <c r="C871" s="18"/>
      <c r="D871" s="193"/>
      <c r="E871" s="18"/>
      <c r="F871" s="18"/>
      <c r="G871" s="18"/>
      <c r="H871" s="18"/>
      <c r="I871" s="18"/>
      <c r="J871" s="18"/>
      <c r="K871" s="18"/>
      <c r="BT871" s="18"/>
      <c r="BU871" s="18"/>
      <c r="BW871" s="18"/>
      <c r="BX871" s="18"/>
      <c r="BY871" s="18"/>
      <c r="BZ871" s="18"/>
      <c r="CA871" s="18"/>
      <c r="CB871" s="18"/>
      <c r="CC871" s="18"/>
      <c r="CD871" s="18"/>
      <c r="CE871" s="18"/>
      <c r="CF871" s="18"/>
      <c r="CG871" s="18"/>
      <c r="CH871" s="18"/>
      <c r="CI871" s="18"/>
      <c r="CJ871" s="18"/>
      <c r="CK871" s="8"/>
    </row>
    <row r="872" spans="1:89" ht="15.75" customHeight="1" x14ac:dyDescent="0.25">
      <c r="A872" s="18"/>
      <c r="B872" s="18"/>
      <c r="C872" s="18"/>
      <c r="D872" s="193"/>
      <c r="E872" s="18"/>
      <c r="F872" s="18"/>
      <c r="G872" s="18"/>
      <c r="H872" s="18"/>
      <c r="I872" s="18"/>
      <c r="J872" s="18"/>
      <c r="K872" s="18"/>
      <c r="BT872" s="18"/>
      <c r="BU872" s="18"/>
      <c r="BW872" s="18"/>
      <c r="BX872" s="18"/>
      <c r="BY872" s="18"/>
      <c r="BZ872" s="18"/>
      <c r="CA872" s="18"/>
      <c r="CB872" s="18"/>
      <c r="CC872" s="18"/>
      <c r="CD872" s="18"/>
      <c r="CE872" s="18"/>
      <c r="CF872" s="18"/>
      <c r="CG872" s="18"/>
      <c r="CH872" s="18"/>
      <c r="CI872" s="18"/>
      <c r="CJ872" s="18"/>
      <c r="CK872" s="8"/>
    </row>
    <row r="873" spans="1:89" ht="15.75" customHeight="1" x14ac:dyDescent="0.25">
      <c r="A873" s="18"/>
      <c r="B873" s="18"/>
      <c r="C873" s="18"/>
      <c r="D873" s="193"/>
      <c r="E873" s="18"/>
      <c r="F873" s="18"/>
      <c r="G873" s="18"/>
      <c r="H873" s="18"/>
      <c r="I873" s="18"/>
      <c r="J873" s="18"/>
      <c r="K873" s="18"/>
      <c r="BT873" s="18"/>
      <c r="BU873" s="18"/>
      <c r="BW873" s="18"/>
      <c r="BX873" s="18"/>
      <c r="BY873" s="18"/>
      <c r="BZ873" s="18"/>
      <c r="CA873" s="18"/>
      <c r="CB873" s="18"/>
      <c r="CC873" s="18"/>
      <c r="CD873" s="18"/>
      <c r="CE873" s="18"/>
      <c r="CF873" s="18"/>
      <c r="CG873" s="18"/>
      <c r="CH873" s="18"/>
      <c r="CI873" s="18"/>
      <c r="CJ873" s="18"/>
      <c r="CK873" s="8"/>
    </row>
    <row r="874" spans="1:89" ht="15.75" customHeight="1" x14ac:dyDescent="0.25">
      <c r="A874" s="18"/>
      <c r="B874" s="18"/>
      <c r="C874" s="18"/>
      <c r="D874" s="193"/>
      <c r="E874" s="18"/>
      <c r="F874" s="18"/>
      <c r="G874" s="18"/>
      <c r="H874" s="18"/>
      <c r="I874" s="18"/>
      <c r="J874" s="18"/>
      <c r="K874" s="18"/>
      <c r="BT874" s="18"/>
      <c r="BU874" s="18"/>
      <c r="BW874" s="18"/>
      <c r="BX874" s="18"/>
      <c r="BY874" s="18"/>
      <c r="BZ874" s="18"/>
      <c r="CA874" s="18"/>
      <c r="CB874" s="18"/>
      <c r="CC874" s="18"/>
      <c r="CD874" s="18"/>
      <c r="CE874" s="18"/>
      <c r="CF874" s="18"/>
      <c r="CG874" s="18"/>
      <c r="CH874" s="18"/>
      <c r="CI874" s="18"/>
      <c r="CJ874" s="18"/>
      <c r="CK874" s="8"/>
    </row>
    <row r="875" spans="1:89" ht="15.75" customHeight="1" x14ac:dyDescent="0.25">
      <c r="A875" s="18"/>
      <c r="B875" s="18"/>
      <c r="C875" s="18"/>
      <c r="D875" s="193"/>
      <c r="E875" s="18"/>
      <c r="F875" s="18"/>
      <c r="G875" s="18"/>
      <c r="H875" s="18"/>
      <c r="I875" s="18"/>
      <c r="J875" s="18"/>
      <c r="K875" s="18"/>
      <c r="BT875" s="18"/>
      <c r="BU875" s="18"/>
      <c r="BW875" s="18"/>
      <c r="BX875" s="18"/>
      <c r="BY875" s="18"/>
      <c r="BZ875" s="18"/>
      <c r="CA875" s="18"/>
      <c r="CB875" s="18"/>
      <c r="CC875" s="18"/>
      <c r="CD875" s="18"/>
      <c r="CE875" s="18"/>
      <c r="CF875" s="18"/>
      <c r="CG875" s="18"/>
      <c r="CH875" s="18"/>
      <c r="CI875" s="18"/>
      <c r="CJ875" s="18"/>
      <c r="CK875" s="8"/>
    </row>
    <row r="876" spans="1:89" ht="15.75" customHeight="1" x14ac:dyDescent="0.25">
      <c r="A876" s="18"/>
      <c r="B876" s="18"/>
      <c r="C876" s="18"/>
      <c r="D876" s="193"/>
      <c r="E876" s="18"/>
      <c r="F876" s="18"/>
      <c r="G876" s="18"/>
      <c r="H876" s="18"/>
      <c r="I876" s="18"/>
      <c r="J876" s="18"/>
      <c r="K876" s="18"/>
      <c r="BT876" s="18"/>
      <c r="BU876" s="18"/>
      <c r="BW876" s="18"/>
      <c r="BX876" s="18"/>
      <c r="BY876" s="18"/>
      <c r="BZ876" s="18"/>
      <c r="CA876" s="18"/>
      <c r="CB876" s="18"/>
      <c r="CC876" s="18"/>
      <c r="CD876" s="18"/>
      <c r="CE876" s="18"/>
      <c r="CF876" s="18"/>
      <c r="CG876" s="18"/>
      <c r="CH876" s="18"/>
      <c r="CI876" s="18"/>
      <c r="CJ876" s="18"/>
      <c r="CK876" s="8"/>
    </row>
    <row r="877" spans="1:89" ht="15.75" customHeight="1" x14ac:dyDescent="0.25">
      <c r="A877" s="18"/>
      <c r="B877" s="18"/>
      <c r="C877" s="18"/>
      <c r="D877" s="193"/>
      <c r="E877" s="18"/>
      <c r="F877" s="18"/>
      <c r="G877" s="18"/>
      <c r="H877" s="18"/>
      <c r="I877" s="18"/>
      <c r="J877" s="18"/>
      <c r="K877" s="18"/>
      <c r="BT877" s="18"/>
      <c r="BU877" s="18"/>
      <c r="BW877" s="18"/>
      <c r="BX877" s="18"/>
      <c r="BY877" s="18"/>
      <c r="BZ877" s="18"/>
      <c r="CA877" s="18"/>
      <c r="CB877" s="18"/>
      <c r="CC877" s="18"/>
      <c r="CD877" s="18"/>
      <c r="CE877" s="18"/>
      <c r="CF877" s="18"/>
      <c r="CG877" s="18"/>
      <c r="CH877" s="18"/>
      <c r="CI877" s="18"/>
      <c r="CJ877" s="18"/>
      <c r="CK877" s="8"/>
    </row>
    <row r="878" spans="1:89" ht="15.75" customHeight="1" x14ac:dyDescent="0.25">
      <c r="A878" s="18"/>
      <c r="B878" s="18"/>
      <c r="C878" s="18"/>
      <c r="D878" s="193"/>
      <c r="E878" s="18"/>
      <c r="F878" s="18"/>
      <c r="G878" s="18"/>
      <c r="H878" s="18"/>
      <c r="I878" s="18"/>
      <c r="J878" s="18"/>
      <c r="K878" s="18"/>
      <c r="BT878" s="18"/>
      <c r="BU878" s="18"/>
      <c r="BW878" s="18"/>
      <c r="BX878" s="18"/>
      <c r="BY878" s="18"/>
      <c r="BZ878" s="18"/>
      <c r="CA878" s="18"/>
      <c r="CB878" s="18"/>
      <c r="CC878" s="18"/>
      <c r="CD878" s="18"/>
      <c r="CE878" s="18"/>
      <c r="CF878" s="18"/>
      <c r="CG878" s="18"/>
      <c r="CH878" s="18"/>
      <c r="CI878" s="18"/>
      <c r="CJ878" s="18"/>
      <c r="CK878" s="8"/>
    </row>
    <row r="879" spans="1:89" ht="15.75" customHeight="1" x14ac:dyDescent="0.25">
      <c r="A879" s="18"/>
      <c r="B879" s="18"/>
      <c r="C879" s="18"/>
      <c r="D879" s="193"/>
      <c r="E879" s="18"/>
      <c r="F879" s="18"/>
      <c r="G879" s="18"/>
      <c r="H879" s="18"/>
      <c r="I879" s="18"/>
      <c r="J879" s="18"/>
      <c r="K879" s="18"/>
      <c r="BT879" s="18"/>
      <c r="BU879" s="18"/>
      <c r="BW879" s="18"/>
      <c r="BX879" s="18"/>
      <c r="BY879" s="18"/>
      <c r="BZ879" s="18"/>
      <c r="CA879" s="18"/>
      <c r="CB879" s="18"/>
      <c r="CC879" s="18"/>
      <c r="CD879" s="18"/>
      <c r="CE879" s="18"/>
      <c r="CF879" s="18"/>
      <c r="CG879" s="18"/>
      <c r="CH879" s="18"/>
      <c r="CI879" s="18"/>
      <c r="CJ879" s="18"/>
      <c r="CK879" s="8"/>
    </row>
    <row r="880" spans="1:89" ht="15.75" customHeight="1" x14ac:dyDescent="0.25">
      <c r="A880" s="18"/>
      <c r="B880" s="18"/>
      <c r="C880" s="18"/>
      <c r="D880" s="193"/>
      <c r="E880" s="18"/>
      <c r="F880" s="18"/>
      <c r="G880" s="18"/>
      <c r="H880" s="18"/>
      <c r="I880" s="18"/>
      <c r="J880" s="18"/>
      <c r="K880" s="18"/>
      <c r="BT880" s="18"/>
      <c r="BU880" s="18"/>
      <c r="BW880" s="18"/>
      <c r="BX880" s="18"/>
      <c r="BY880" s="18"/>
      <c r="BZ880" s="18"/>
      <c r="CA880" s="18"/>
      <c r="CB880" s="18"/>
      <c r="CC880" s="18"/>
      <c r="CD880" s="18"/>
      <c r="CE880" s="18"/>
      <c r="CF880" s="18"/>
      <c r="CG880" s="18"/>
      <c r="CH880" s="18"/>
      <c r="CI880" s="18"/>
      <c r="CJ880" s="18"/>
      <c r="CK880" s="8"/>
    </row>
    <row r="881" spans="1:89" ht="15.75" customHeight="1" x14ac:dyDescent="0.25">
      <c r="A881" s="18"/>
      <c r="B881" s="18"/>
      <c r="C881" s="18"/>
      <c r="D881" s="193"/>
      <c r="E881" s="18"/>
      <c r="F881" s="18"/>
      <c r="G881" s="18"/>
      <c r="H881" s="18"/>
      <c r="I881" s="18"/>
      <c r="J881" s="18"/>
      <c r="K881" s="18"/>
      <c r="BT881" s="18"/>
      <c r="BU881" s="18"/>
      <c r="BW881" s="18"/>
      <c r="BX881" s="18"/>
      <c r="BY881" s="18"/>
      <c r="BZ881" s="18"/>
      <c r="CA881" s="18"/>
      <c r="CB881" s="18"/>
      <c r="CC881" s="18"/>
      <c r="CD881" s="18"/>
      <c r="CE881" s="18"/>
      <c r="CF881" s="18"/>
      <c r="CG881" s="18"/>
      <c r="CH881" s="18"/>
      <c r="CI881" s="18"/>
      <c r="CJ881" s="18"/>
      <c r="CK881" s="8"/>
    </row>
    <row r="882" spans="1:89" ht="15.75" customHeight="1" x14ac:dyDescent="0.25">
      <c r="A882" s="18"/>
      <c r="B882" s="18"/>
      <c r="C882" s="18"/>
      <c r="D882" s="193"/>
      <c r="E882" s="18"/>
      <c r="F882" s="18"/>
      <c r="G882" s="18"/>
      <c r="H882" s="18"/>
      <c r="I882" s="18"/>
      <c r="J882" s="18"/>
      <c r="K882" s="18"/>
      <c r="BT882" s="18"/>
      <c r="BU882" s="18"/>
      <c r="BW882" s="18"/>
      <c r="BX882" s="18"/>
      <c r="BY882" s="18"/>
      <c r="BZ882" s="18"/>
      <c r="CA882" s="18"/>
      <c r="CB882" s="18"/>
      <c r="CC882" s="18"/>
      <c r="CD882" s="18"/>
      <c r="CE882" s="18"/>
      <c r="CF882" s="18"/>
      <c r="CG882" s="18"/>
      <c r="CH882" s="18"/>
      <c r="CI882" s="18"/>
      <c r="CJ882" s="18"/>
      <c r="CK882" s="8"/>
    </row>
    <row r="883" spans="1:89" ht="15.75" customHeight="1" x14ac:dyDescent="0.25">
      <c r="A883" s="18"/>
      <c r="B883" s="18"/>
      <c r="C883" s="18"/>
      <c r="D883" s="193"/>
      <c r="E883" s="18"/>
      <c r="F883" s="18"/>
      <c r="G883" s="18"/>
      <c r="H883" s="18"/>
      <c r="I883" s="18"/>
      <c r="J883" s="18"/>
      <c r="K883" s="18"/>
      <c r="BT883" s="18"/>
      <c r="BU883" s="18"/>
      <c r="BW883" s="18"/>
      <c r="BX883" s="18"/>
      <c r="BY883" s="18"/>
      <c r="BZ883" s="18"/>
      <c r="CA883" s="18"/>
      <c r="CB883" s="18"/>
      <c r="CC883" s="18"/>
      <c r="CD883" s="18"/>
      <c r="CE883" s="18"/>
      <c r="CF883" s="18"/>
      <c r="CG883" s="18"/>
      <c r="CH883" s="18"/>
      <c r="CI883" s="18"/>
      <c r="CJ883" s="18"/>
      <c r="CK883" s="8"/>
    </row>
    <row r="884" spans="1:89" ht="15.75" customHeight="1" x14ac:dyDescent="0.25">
      <c r="A884" s="18"/>
      <c r="B884" s="18"/>
      <c r="C884" s="18"/>
      <c r="D884" s="193"/>
      <c r="E884" s="18"/>
      <c r="F884" s="18"/>
      <c r="G884" s="18"/>
      <c r="H884" s="18"/>
      <c r="I884" s="18"/>
      <c r="J884" s="18"/>
      <c r="K884" s="18"/>
      <c r="BT884" s="18"/>
      <c r="BU884" s="18"/>
      <c r="BW884" s="18"/>
      <c r="BX884" s="18"/>
      <c r="BY884" s="18"/>
      <c r="BZ884" s="18"/>
      <c r="CA884" s="18"/>
      <c r="CB884" s="18"/>
      <c r="CC884" s="18"/>
      <c r="CD884" s="18"/>
      <c r="CE884" s="18"/>
      <c r="CF884" s="18"/>
      <c r="CG884" s="18"/>
      <c r="CH884" s="18"/>
      <c r="CI884" s="18"/>
      <c r="CJ884" s="18"/>
      <c r="CK884" s="8"/>
    </row>
    <row r="885" spans="1:89" ht="15.75" customHeight="1" x14ac:dyDescent="0.25">
      <c r="A885" s="18"/>
      <c r="B885" s="18"/>
      <c r="C885" s="18"/>
      <c r="D885" s="193"/>
      <c r="E885" s="18"/>
      <c r="F885" s="18"/>
      <c r="G885" s="18"/>
      <c r="H885" s="18"/>
      <c r="I885" s="18"/>
      <c r="J885" s="18"/>
      <c r="K885" s="18"/>
      <c r="BT885" s="18"/>
      <c r="BU885" s="18"/>
      <c r="BW885" s="18"/>
      <c r="BX885" s="18"/>
      <c r="BY885" s="18"/>
      <c r="BZ885" s="18"/>
      <c r="CA885" s="18"/>
      <c r="CB885" s="18"/>
      <c r="CC885" s="18"/>
      <c r="CD885" s="18"/>
      <c r="CE885" s="18"/>
      <c r="CF885" s="18"/>
      <c r="CG885" s="18"/>
      <c r="CH885" s="18"/>
      <c r="CI885" s="18"/>
      <c r="CJ885" s="18"/>
      <c r="CK885" s="8"/>
    </row>
    <row r="886" spans="1:89" ht="15.75" customHeight="1" x14ac:dyDescent="0.25">
      <c r="A886" s="18"/>
      <c r="B886" s="18"/>
      <c r="C886" s="18"/>
      <c r="D886" s="193"/>
      <c r="E886" s="18"/>
      <c r="F886" s="18"/>
      <c r="G886" s="18"/>
      <c r="H886" s="18"/>
      <c r="I886" s="18"/>
      <c r="J886" s="18"/>
      <c r="K886" s="18"/>
      <c r="BT886" s="18"/>
      <c r="BU886" s="18"/>
      <c r="BW886" s="18"/>
      <c r="BX886" s="18"/>
      <c r="BY886" s="18"/>
      <c r="BZ886" s="18"/>
      <c r="CA886" s="18"/>
      <c r="CB886" s="18"/>
      <c r="CC886" s="18"/>
      <c r="CD886" s="18"/>
      <c r="CE886" s="18"/>
      <c r="CF886" s="18"/>
      <c r="CG886" s="18"/>
      <c r="CH886" s="18"/>
      <c r="CI886" s="18"/>
      <c r="CJ886" s="18"/>
      <c r="CK886" s="8"/>
    </row>
    <row r="887" spans="1:89" ht="15.75" customHeight="1" x14ac:dyDescent="0.25">
      <c r="A887" s="18"/>
      <c r="B887" s="18"/>
      <c r="C887" s="18"/>
      <c r="D887" s="193"/>
      <c r="E887" s="18"/>
      <c r="F887" s="18"/>
      <c r="G887" s="18"/>
      <c r="H887" s="18"/>
      <c r="I887" s="18"/>
      <c r="J887" s="18"/>
      <c r="K887" s="18"/>
      <c r="BT887" s="18"/>
      <c r="BU887" s="18"/>
      <c r="BW887" s="18"/>
      <c r="BX887" s="18"/>
      <c r="BY887" s="18"/>
      <c r="BZ887" s="18"/>
      <c r="CA887" s="18"/>
      <c r="CB887" s="18"/>
      <c r="CC887" s="18"/>
      <c r="CD887" s="18"/>
      <c r="CE887" s="18"/>
      <c r="CF887" s="18"/>
      <c r="CG887" s="18"/>
      <c r="CH887" s="18"/>
      <c r="CI887" s="18"/>
      <c r="CJ887" s="18"/>
      <c r="CK887" s="8"/>
    </row>
    <row r="888" spans="1:89" ht="15.75" customHeight="1" x14ac:dyDescent="0.25">
      <c r="A888" s="18"/>
      <c r="B888" s="18"/>
      <c r="C888" s="18"/>
      <c r="D888" s="193"/>
      <c r="E888" s="18"/>
      <c r="F888" s="18"/>
      <c r="G888" s="18"/>
      <c r="H888" s="18"/>
      <c r="I888" s="18"/>
      <c r="J888" s="18"/>
      <c r="K888" s="18"/>
      <c r="BT888" s="18"/>
      <c r="BU888" s="18"/>
      <c r="BW888" s="18"/>
      <c r="BX888" s="18"/>
      <c r="BY888" s="18"/>
      <c r="BZ888" s="18"/>
      <c r="CA888" s="18"/>
      <c r="CB888" s="18"/>
      <c r="CC888" s="18"/>
      <c r="CD888" s="18"/>
      <c r="CE888" s="18"/>
      <c r="CF888" s="18"/>
      <c r="CG888" s="18"/>
      <c r="CH888" s="18"/>
      <c r="CI888" s="18"/>
      <c r="CJ888" s="18"/>
      <c r="CK888" s="8"/>
    </row>
    <row r="889" spans="1:89" ht="15.75" customHeight="1" x14ac:dyDescent="0.25">
      <c r="A889" s="18"/>
      <c r="B889" s="18"/>
      <c r="C889" s="18"/>
      <c r="D889" s="193"/>
      <c r="E889" s="18"/>
      <c r="F889" s="18"/>
      <c r="G889" s="18"/>
      <c r="H889" s="18"/>
      <c r="I889" s="18"/>
      <c r="J889" s="18"/>
      <c r="K889" s="18"/>
      <c r="BT889" s="18"/>
      <c r="BU889" s="18"/>
      <c r="BW889" s="18"/>
      <c r="BX889" s="18"/>
      <c r="BY889" s="18"/>
      <c r="BZ889" s="18"/>
      <c r="CA889" s="18"/>
      <c r="CB889" s="18"/>
      <c r="CC889" s="18"/>
      <c r="CD889" s="18"/>
      <c r="CE889" s="18"/>
      <c r="CF889" s="18"/>
      <c r="CG889" s="18"/>
      <c r="CH889" s="18"/>
      <c r="CI889" s="18"/>
      <c r="CJ889" s="18"/>
      <c r="CK889" s="8"/>
    </row>
    <row r="890" spans="1:89" ht="15.75" customHeight="1" x14ac:dyDescent="0.25">
      <c r="A890" s="18"/>
      <c r="B890" s="18"/>
      <c r="C890" s="18"/>
      <c r="D890" s="193"/>
      <c r="E890" s="18"/>
      <c r="F890" s="18"/>
      <c r="G890" s="18"/>
      <c r="H890" s="18"/>
      <c r="I890" s="18"/>
      <c r="J890" s="18"/>
      <c r="K890" s="18"/>
      <c r="BT890" s="18"/>
      <c r="BU890" s="18"/>
      <c r="BW890" s="18"/>
      <c r="BX890" s="18"/>
      <c r="BY890" s="18"/>
      <c r="BZ890" s="18"/>
      <c r="CA890" s="18"/>
      <c r="CB890" s="18"/>
      <c r="CC890" s="18"/>
      <c r="CD890" s="18"/>
      <c r="CE890" s="18"/>
      <c r="CF890" s="18"/>
      <c r="CG890" s="18"/>
      <c r="CH890" s="18"/>
      <c r="CI890" s="18"/>
      <c r="CJ890" s="18"/>
      <c r="CK890" s="8"/>
    </row>
    <row r="891" spans="1:89" ht="15.75" customHeight="1" x14ac:dyDescent="0.25">
      <c r="A891" s="18"/>
      <c r="B891" s="18"/>
      <c r="C891" s="18"/>
      <c r="D891" s="193"/>
      <c r="E891" s="18"/>
      <c r="F891" s="18"/>
      <c r="G891" s="18"/>
      <c r="H891" s="18"/>
      <c r="I891" s="18"/>
      <c r="J891" s="18"/>
      <c r="K891" s="18"/>
      <c r="BT891" s="18"/>
      <c r="BU891" s="18"/>
      <c r="BW891" s="18"/>
      <c r="BX891" s="18"/>
      <c r="BY891" s="18"/>
      <c r="BZ891" s="18"/>
      <c r="CA891" s="18"/>
      <c r="CB891" s="18"/>
      <c r="CC891" s="18"/>
      <c r="CD891" s="18"/>
      <c r="CE891" s="18"/>
      <c r="CF891" s="18"/>
      <c r="CG891" s="18"/>
      <c r="CH891" s="18"/>
      <c r="CI891" s="18"/>
      <c r="CJ891" s="18"/>
      <c r="CK891" s="8"/>
    </row>
    <row r="892" spans="1:89" ht="15.75" customHeight="1" x14ac:dyDescent="0.25">
      <c r="A892" s="18"/>
      <c r="B892" s="18"/>
      <c r="C892" s="18"/>
      <c r="D892" s="193"/>
      <c r="E892" s="18"/>
      <c r="F892" s="18"/>
      <c r="G892" s="18"/>
      <c r="H892" s="18"/>
      <c r="I892" s="18"/>
      <c r="J892" s="18"/>
      <c r="K892" s="18"/>
      <c r="BT892" s="18"/>
      <c r="BU892" s="18"/>
      <c r="BW892" s="18"/>
      <c r="BX892" s="18"/>
      <c r="BY892" s="18"/>
      <c r="BZ892" s="18"/>
      <c r="CA892" s="18"/>
      <c r="CB892" s="18"/>
      <c r="CC892" s="18"/>
      <c r="CD892" s="18"/>
      <c r="CE892" s="18"/>
      <c r="CF892" s="18"/>
      <c r="CG892" s="18"/>
      <c r="CH892" s="18"/>
      <c r="CI892" s="18"/>
      <c r="CJ892" s="18"/>
      <c r="CK892" s="8"/>
    </row>
    <row r="893" spans="1:89" ht="15.75" customHeight="1" x14ac:dyDescent="0.25">
      <c r="A893" s="18"/>
      <c r="B893" s="18"/>
      <c r="C893" s="18"/>
      <c r="D893" s="193"/>
      <c r="E893" s="18"/>
      <c r="F893" s="18"/>
      <c r="G893" s="18"/>
      <c r="H893" s="18"/>
      <c r="I893" s="18"/>
      <c r="J893" s="18"/>
      <c r="K893" s="18"/>
      <c r="BT893" s="18"/>
      <c r="BU893" s="18"/>
      <c r="BW893" s="18"/>
      <c r="BX893" s="18"/>
      <c r="BY893" s="18"/>
      <c r="BZ893" s="18"/>
      <c r="CA893" s="18"/>
      <c r="CB893" s="18"/>
      <c r="CC893" s="18"/>
      <c r="CD893" s="18"/>
      <c r="CE893" s="18"/>
      <c r="CF893" s="18"/>
      <c r="CG893" s="18"/>
      <c r="CH893" s="18"/>
      <c r="CI893" s="18"/>
      <c r="CJ893" s="18"/>
      <c r="CK893" s="8"/>
    </row>
    <row r="894" spans="1:89" ht="15.75" customHeight="1" x14ac:dyDescent="0.25">
      <c r="A894" s="18"/>
      <c r="B894" s="18"/>
      <c r="C894" s="18"/>
      <c r="D894" s="193"/>
      <c r="E894" s="18"/>
      <c r="F894" s="18"/>
      <c r="G894" s="18"/>
      <c r="H894" s="18"/>
      <c r="I894" s="18"/>
      <c r="J894" s="18"/>
      <c r="K894" s="18"/>
      <c r="BT894" s="18"/>
      <c r="BU894" s="18"/>
      <c r="BW894" s="18"/>
      <c r="BX894" s="18"/>
      <c r="BY894" s="18"/>
      <c r="BZ894" s="18"/>
      <c r="CA894" s="18"/>
      <c r="CB894" s="18"/>
      <c r="CC894" s="18"/>
      <c r="CD894" s="18"/>
      <c r="CE894" s="18"/>
      <c r="CF894" s="18"/>
      <c r="CG894" s="18"/>
      <c r="CH894" s="18"/>
      <c r="CI894" s="18"/>
      <c r="CJ894" s="18"/>
      <c r="CK894" s="8"/>
    </row>
    <row r="895" spans="1:89" ht="15.75" customHeight="1" x14ac:dyDescent="0.25">
      <c r="A895" s="18"/>
      <c r="B895" s="18"/>
      <c r="C895" s="18"/>
      <c r="D895" s="193"/>
      <c r="E895" s="18"/>
      <c r="F895" s="18"/>
      <c r="G895" s="18"/>
      <c r="H895" s="18"/>
      <c r="I895" s="18"/>
      <c r="J895" s="18"/>
      <c r="K895" s="18"/>
      <c r="BT895" s="18"/>
      <c r="BU895" s="18"/>
      <c r="BW895" s="18"/>
      <c r="BX895" s="18"/>
      <c r="BY895" s="18"/>
      <c r="BZ895" s="18"/>
      <c r="CA895" s="18"/>
      <c r="CB895" s="18"/>
      <c r="CC895" s="18"/>
      <c r="CD895" s="18"/>
      <c r="CE895" s="18"/>
      <c r="CF895" s="18"/>
      <c r="CG895" s="18"/>
      <c r="CH895" s="18"/>
      <c r="CI895" s="18"/>
      <c r="CJ895" s="18"/>
      <c r="CK895" s="8"/>
    </row>
    <row r="896" spans="1:89" ht="15.75" customHeight="1" x14ac:dyDescent="0.25">
      <c r="A896" s="18"/>
      <c r="B896" s="18"/>
      <c r="C896" s="18"/>
      <c r="D896" s="193"/>
      <c r="E896" s="18"/>
      <c r="F896" s="18"/>
      <c r="G896" s="18"/>
      <c r="H896" s="18"/>
      <c r="I896" s="18"/>
      <c r="J896" s="18"/>
      <c r="K896" s="18"/>
      <c r="BT896" s="18"/>
      <c r="BU896" s="18"/>
      <c r="BW896" s="18"/>
      <c r="BX896" s="18"/>
      <c r="BY896" s="18"/>
      <c r="BZ896" s="18"/>
      <c r="CA896" s="18"/>
      <c r="CB896" s="18"/>
      <c r="CC896" s="18"/>
      <c r="CD896" s="18"/>
      <c r="CE896" s="18"/>
      <c r="CF896" s="18"/>
      <c r="CG896" s="18"/>
      <c r="CH896" s="18"/>
      <c r="CI896" s="18"/>
      <c r="CJ896" s="18"/>
      <c r="CK896" s="8"/>
    </row>
    <row r="897" spans="1:89" ht="15.75" customHeight="1" x14ac:dyDescent="0.25">
      <c r="A897" s="18"/>
      <c r="B897" s="18"/>
      <c r="C897" s="18"/>
      <c r="D897" s="193"/>
      <c r="E897" s="18"/>
      <c r="F897" s="18"/>
      <c r="G897" s="18"/>
      <c r="H897" s="18"/>
      <c r="I897" s="18"/>
      <c r="J897" s="18"/>
      <c r="K897" s="18"/>
      <c r="BT897" s="18"/>
      <c r="BU897" s="18"/>
      <c r="BW897" s="18"/>
      <c r="BX897" s="18"/>
      <c r="BY897" s="18"/>
      <c r="BZ897" s="18"/>
      <c r="CA897" s="18"/>
      <c r="CB897" s="18"/>
      <c r="CC897" s="18"/>
      <c r="CD897" s="18"/>
      <c r="CE897" s="18"/>
      <c r="CF897" s="18"/>
      <c r="CG897" s="18"/>
      <c r="CH897" s="18"/>
      <c r="CI897" s="18"/>
      <c r="CJ897" s="18"/>
      <c r="CK897" s="8"/>
    </row>
    <row r="898" spans="1:89" ht="15.75" customHeight="1" x14ac:dyDescent="0.25">
      <c r="A898" s="18"/>
      <c r="B898" s="18"/>
      <c r="C898" s="18"/>
      <c r="D898" s="193"/>
      <c r="E898" s="18"/>
      <c r="F898" s="18"/>
      <c r="G898" s="18"/>
      <c r="H898" s="18"/>
      <c r="I898" s="18"/>
      <c r="J898" s="18"/>
      <c r="K898" s="18"/>
      <c r="BT898" s="18"/>
      <c r="BU898" s="18"/>
      <c r="BW898" s="18"/>
      <c r="BX898" s="18"/>
      <c r="BY898" s="18"/>
      <c r="BZ898" s="18"/>
      <c r="CA898" s="18"/>
      <c r="CB898" s="18"/>
      <c r="CC898" s="18"/>
      <c r="CD898" s="18"/>
      <c r="CE898" s="18"/>
      <c r="CF898" s="18"/>
      <c r="CG898" s="18"/>
      <c r="CH898" s="18"/>
      <c r="CI898" s="18"/>
      <c r="CJ898" s="18"/>
      <c r="CK898" s="8"/>
    </row>
    <row r="899" spans="1:89" ht="15.75" customHeight="1" x14ac:dyDescent="0.25">
      <c r="A899" s="18"/>
      <c r="B899" s="18"/>
      <c r="C899" s="18"/>
      <c r="D899" s="193"/>
      <c r="E899" s="18"/>
      <c r="F899" s="18"/>
      <c r="G899" s="18"/>
      <c r="H899" s="18"/>
      <c r="I899" s="18"/>
      <c r="J899" s="18"/>
      <c r="K899" s="18"/>
      <c r="BT899" s="18"/>
      <c r="BU899" s="18"/>
      <c r="BW899" s="18"/>
      <c r="BX899" s="18"/>
      <c r="BY899" s="18"/>
      <c r="BZ899" s="18"/>
      <c r="CA899" s="18"/>
      <c r="CB899" s="18"/>
      <c r="CC899" s="18"/>
      <c r="CD899" s="18"/>
      <c r="CE899" s="18"/>
      <c r="CF899" s="18"/>
      <c r="CG899" s="18"/>
      <c r="CH899" s="18"/>
      <c r="CI899" s="18"/>
      <c r="CJ899" s="18"/>
      <c r="CK899" s="8"/>
    </row>
    <row r="900" spans="1:89" ht="15.75" customHeight="1" x14ac:dyDescent="0.25">
      <c r="A900" s="18"/>
      <c r="B900" s="18"/>
      <c r="C900" s="18"/>
      <c r="D900" s="193"/>
      <c r="E900" s="18"/>
      <c r="F900" s="18"/>
      <c r="G900" s="18"/>
      <c r="H900" s="18"/>
      <c r="I900" s="18"/>
      <c r="J900" s="18"/>
      <c r="K900" s="18"/>
      <c r="BT900" s="18"/>
      <c r="BU900" s="18"/>
      <c r="BW900" s="18"/>
      <c r="BX900" s="18"/>
      <c r="BY900" s="18"/>
      <c r="BZ900" s="18"/>
      <c r="CA900" s="18"/>
      <c r="CB900" s="18"/>
      <c r="CC900" s="18"/>
      <c r="CD900" s="18"/>
      <c r="CE900" s="18"/>
      <c r="CF900" s="18"/>
      <c r="CG900" s="18"/>
      <c r="CH900" s="18"/>
      <c r="CI900" s="18"/>
      <c r="CJ900" s="18"/>
      <c r="CK900" s="8"/>
    </row>
    <row r="901" spans="1:89" ht="15.75" customHeight="1" x14ac:dyDescent="0.25">
      <c r="A901" s="18"/>
      <c r="B901" s="18"/>
      <c r="C901" s="18"/>
      <c r="D901" s="193"/>
      <c r="E901" s="18"/>
      <c r="F901" s="18"/>
      <c r="G901" s="18"/>
      <c r="H901" s="18"/>
      <c r="I901" s="18"/>
      <c r="J901" s="18"/>
      <c r="K901" s="18"/>
      <c r="BT901" s="18"/>
      <c r="BU901" s="18"/>
      <c r="BW901" s="18"/>
      <c r="BX901" s="18"/>
      <c r="BY901" s="18"/>
      <c r="BZ901" s="18"/>
      <c r="CA901" s="18"/>
      <c r="CB901" s="18"/>
      <c r="CC901" s="18"/>
      <c r="CD901" s="18"/>
      <c r="CE901" s="18"/>
      <c r="CF901" s="18"/>
      <c r="CG901" s="18"/>
      <c r="CH901" s="18"/>
      <c r="CI901" s="18"/>
      <c r="CJ901" s="18"/>
      <c r="CK901" s="8"/>
    </row>
    <row r="902" spans="1:89" ht="15.75" customHeight="1" x14ac:dyDescent="0.25">
      <c r="A902" s="18"/>
      <c r="B902" s="18"/>
      <c r="C902" s="18"/>
      <c r="D902" s="193"/>
      <c r="E902" s="18"/>
      <c r="F902" s="18"/>
      <c r="G902" s="18"/>
      <c r="H902" s="18"/>
      <c r="I902" s="18"/>
      <c r="J902" s="18"/>
      <c r="K902" s="18"/>
      <c r="BT902" s="18"/>
      <c r="BU902" s="18"/>
      <c r="BW902" s="18"/>
      <c r="BX902" s="18"/>
      <c r="BY902" s="18"/>
      <c r="BZ902" s="18"/>
      <c r="CA902" s="18"/>
      <c r="CB902" s="18"/>
      <c r="CC902" s="18"/>
      <c r="CD902" s="18"/>
      <c r="CE902" s="18"/>
      <c r="CF902" s="18"/>
      <c r="CG902" s="18"/>
      <c r="CH902" s="18"/>
      <c r="CI902" s="18"/>
      <c r="CJ902" s="18"/>
      <c r="CK902" s="8"/>
    </row>
    <row r="903" spans="1:89" ht="15.75" customHeight="1" x14ac:dyDescent="0.25">
      <c r="A903" s="18"/>
      <c r="B903" s="18"/>
      <c r="C903" s="18"/>
      <c r="D903" s="193"/>
      <c r="E903" s="18"/>
      <c r="F903" s="18"/>
      <c r="G903" s="18"/>
      <c r="H903" s="18"/>
      <c r="I903" s="18"/>
      <c r="J903" s="18"/>
      <c r="K903" s="18"/>
      <c r="BT903" s="18"/>
      <c r="BU903" s="18"/>
      <c r="BW903" s="18"/>
      <c r="BX903" s="18"/>
      <c r="BY903" s="18"/>
      <c r="BZ903" s="18"/>
      <c r="CA903" s="18"/>
      <c r="CB903" s="18"/>
      <c r="CC903" s="18"/>
      <c r="CD903" s="18"/>
      <c r="CE903" s="18"/>
      <c r="CF903" s="18"/>
      <c r="CG903" s="18"/>
      <c r="CH903" s="18"/>
      <c r="CI903" s="18"/>
      <c r="CJ903" s="18"/>
      <c r="CK903" s="8"/>
    </row>
    <row r="904" spans="1:89" ht="15.75" customHeight="1" x14ac:dyDescent="0.25">
      <c r="A904" s="18"/>
      <c r="B904" s="18"/>
      <c r="C904" s="18"/>
      <c r="D904" s="193"/>
      <c r="E904" s="18"/>
      <c r="F904" s="18"/>
      <c r="G904" s="18"/>
      <c r="H904" s="18"/>
      <c r="I904" s="18"/>
      <c r="J904" s="18"/>
      <c r="K904" s="18"/>
      <c r="BT904" s="18"/>
      <c r="BU904" s="18"/>
      <c r="BW904" s="18"/>
      <c r="BX904" s="18"/>
      <c r="BY904" s="18"/>
      <c r="BZ904" s="18"/>
      <c r="CA904" s="18"/>
      <c r="CB904" s="18"/>
      <c r="CC904" s="18"/>
      <c r="CD904" s="18"/>
      <c r="CE904" s="18"/>
      <c r="CF904" s="18"/>
      <c r="CG904" s="18"/>
      <c r="CH904" s="18"/>
      <c r="CI904" s="18"/>
      <c r="CJ904" s="18"/>
      <c r="CK904" s="8"/>
    </row>
    <row r="905" spans="1:89" ht="15.75" customHeight="1" x14ac:dyDescent="0.25">
      <c r="A905" s="18"/>
      <c r="B905" s="18"/>
      <c r="C905" s="18"/>
      <c r="D905" s="193"/>
      <c r="E905" s="18"/>
      <c r="F905" s="18"/>
      <c r="G905" s="18"/>
      <c r="H905" s="18"/>
      <c r="I905" s="18"/>
      <c r="J905" s="18"/>
      <c r="K905" s="18"/>
      <c r="BT905" s="18"/>
      <c r="BU905" s="18"/>
      <c r="BW905" s="18"/>
      <c r="BX905" s="18"/>
      <c r="BY905" s="18"/>
      <c r="BZ905" s="18"/>
      <c r="CA905" s="18"/>
      <c r="CB905" s="18"/>
      <c r="CC905" s="18"/>
      <c r="CD905" s="18"/>
      <c r="CE905" s="18"/>
      <c r="CF905" s="18"/>
      <c r="CG905" s="18"/>
      <c r="CH905" s="18"/>
      <c r="CI905" s="18"/>
      <c r="CJ905" s="18"/>
      <c r="CK905" s="8"/>
    </row>
    <row r="906" spans="1:89" ht="15.75" customHeight="1" x14ac:dyDescent="0.25">
      <c r="A906" s="18"/>
      <c r="B906" s="18"/>
      <c r="C906" s="18"/>
      <c r="D906" s="193"/>
      <c r="E906" s="18"/>
      <c r="F906" s="18"/>
      <c r="G906" s="18"/>
      <c r="H906" s="18"/>
      <c r="I906" s="18"/>
      <c r="J906" s="18"/>
      <c r="K906" s="18"/>
      <c r="BT906" s="18"/>
      <c r="BU906" s="18"/>
      <c r="BW906" s="18"/>
      <c r="BX906" s="18"/>
      <c r="BY906" s="18"/>
      <c r="BZ906" s="18"/>
      <c r="CA906" s="18"/>
      <c r="CB906" s="18"/>
      <c r="CC906" s="18"/>
      <c r="CD906" s="18"/>
      <c r="CE906" s="18"/>
      <c r="CF906" s="18"/>
      <c r="CG906" s="18"/>
      <c r="CH906" s="18"/>
      <c r="CI906" s="18"/>
      <c r="CJ906" s="18"/>
      <c r="CK906" s="8"/>
    </row>
    <row r="907" spans="1:89" ht="15.75" customHeight="1" x14ac:dyDescent="0.25">
      <c r="A907" s="18"/>
      <c r="B907" s="18"/>
      <c r="C907" s="18"/>
      <c r="D907" s="193"/>
      <c r="E907" s="18"/>
      <c r="F907" s="18"/>
      <c r="G907" s="18"/>
      <c r="H907" s="18"/>
      <c r="I907" s="18"/>
      <c r="J907" s="18"/>
      <c r="K907" s="18"/>
      <c r="BT907" s="18"/>
      <c r="BU907" s="18"/>
      <c r="BW907" s="18"/>
      <c r="BX907" s="18"/>
      <c r="BY907" s="18"/>
      <c r="BZ907" s="18"/>
      <c r="CA907" s="18"/>
      <c r="CB907" s="18"/>
      <c r="CC907" s="18"/>
      <c r="CD907" s="18"/>
      <c r="CE907" s="18"/>
      <c r="CF907" s="18"/>
      <c r="CG907" s="18"/>
      <c r="CH907" s="18"/>
      <c r="CI907" s="18"/>
      <c r="CJ907" s="18"/>
      <c r="CK907" s="8"/>
    </row>
    <row r="908" spans="1:89" ht="15.75" customHeight="1" x14ac:dyDescent="0.25">
      <c r="A908" s="18"/>
      <c r="B908" s="18"/>
      <c r="C908" s="18"/>
      <c r="D908" s="193"/>
      <c r="E908" s="18"/>
      <c r="F908" s="18"/>
      <c r="G908" s="18"/>
      <c r="H908" s="18"/>
      <c r="I908" s="18"/>
      <c r="J908" s="18"/>
      <c r="K908" s="18"/>
      <c r="BT908" s="18"/>
      <c r="BU908" s="18"/>
      <c r="BW908" s="18"/>
      <c r="BX908" s="18"/>
      <c r="BY908" s="18"/>
      <c r="BZ908" s="18"/>
      <c r="CA908" s="18"/>
      <c r="CB908" s="18"/>
      <c r="CC908" s="18"/>
      <c r="CD908" s="18"/>
      <c r="CE908" s="18"/>
      <c r="CF908" s="18"/>
      <c r="CG908" s="18"/>
      <c r="CH908" s="18"/>
      <c r="CI908" s="18"/>
      <c r="CJ908" s="18"/>
      <c r="CK908" s="8"/>
    </row>
    <row r="909" spans="1:89" ht="15.75" customHeight="1" x14ac:dyDescent="0.25">
      <c r="A909" s="18"/>
      <c r="B909" s="18"/>
      <c r="C909" s="18"/>
      <c r="D909" s="193"/>
      <c r="E909" s="18"/>
      <c r="F909" s="18"/>
      <c r="G909" s="18"/>
      <c r="H909" s="18"/>
      <c r="I909" s="18"/>
      <c r="J909" s="18"/>
      <c r="K909" s="18"/>
      <c r="BT909" s="18"/>
      <c r="BU909" s="18"/>
      <c r="BW909" s="18"/>
      <c r="BX909" s="18"/>
      <c r="BY909" s="18"/>
      <c r="BZ909" s="18"/>
      <c r="CA909" s="18"/>
      <c r="CB909" s="18"/>
      <c r="CC909" s="18"/>
      <c r="CD909" s="18"/>
      <c r="CE909" s="18"/>
      <c r="CF909" s="18"/>
      <c r="CG909" s="18"/>
      <c r="CH909" s="18"/>
      <c r="CI909" s="18"/>
      <c r="CJ909" s="18"/>
      <c r="CK909" s="8"/>
    </row>
    <row r="910" spans="1:89" ht="15.75" customHeight="1" x14ac:dyDescent="0.25">
      <c r="A910" s="18"/>
      <c r="B910" s="18"/>
      <c r="C910" s="18"/>
      <c r="D910" s="193"/>
      <c r="E910" s="18"/>
      <c r="F910" s="18"/>
      <c r="G910" s="18"/>
      <c r="H910" s="18"/>
      <c r="I910" s="18"/>
      <c r="J910" s="18"/>
      <c r="K910" s="18"/>
      <c r="BT910" s="18"/>
      <c r="BU910" s="18"/>
      <c r="BW910" s="18"/>
      <c r="BX910" s="18"/>
      <c r="BY910" s="18"/>
      <c r="BZ910" s="18"/>
      <c r="CA910" s="18"/>
      <c r="CB910" s="18"/>
      <c r="CC910" s="18"/>
      <c r="CD910" s="18"/>
      <c r="CE910" s="18"/>
      <c r="CF910" s="18"/>
      <c r="CG910" s="18"/>
      <c r="CH910" s="18"/>
      <c r="CI910" s="18"/>
      <c r="CJ910" s="18"/>
      <c r="CK910" s="8"/>
    </row>
    <row r="911" spans="1:89" ht="15.75" customHeight="1" x14ac:dyDescent="0.25">
      <c r="A911" s="18"/>
      <c r="B911" s="18"/>
      <c r="C911" s="18"/>
      <c r="D911" s="193"/>
      <c r="E911" s="18"/>
      <c r="F911" s="18"/>
      <c r="G911" s="18"/>
      <c r="H911" s="18"/>
      <c r="I911" s="18"/>
      <c r="J911" s="18"/>
      <c r="K911" s="18"/>
      <c r="BT911" s="18"/>
      <c r="BU911" s="18"/>
      <c r="BW911" s="18"/>
      <c r="BX911" s="18"/>
      <c r="BY911" s="18"/>
      <c r="BZ911" s="18"/>
      <c r="CA911" s="18"/>
      <c r="CB911" s="18"/>
      <c r="CC911" s="18"/>
      <c r="CD911" s="18"/>
      <c r="CE911" s="18"/>
      <c r="CF911" s="18"/>
      <c r="CG911" s="18"/>
      <c r="CH911" s="18"/>
      <c r="CI911" s="18"/>
      <c r="CJ911" s="18"/>
      <c r="CK911" s="8"/>
    </row>
    <row r="912" spans="1:89" ht="15.75" customHeight="1" x14ac:dyDescent="0.25">
      <c r="A912" s="18"/>
      <c r="B912" s="18"/>
      <c r="C912" s="18"/>
      <c r="D912" s="193"/>
      <c r="E912" s="18"/>
      <c r="F912" s="18"/>
      <c r="G912" s="18"/>
      <c r="H912" s="18"/>
      <c r="I912" s="18"/>
      <c r="J912" s="18"/>
      <c r="K912" s="18"/>
      <c r="BT912" s="18"/>
      <c r="BU912" s="18"/>
      <c r="BW912" s="18"/>
      <c r="BX912" s="18"/>
      <c r="BY912" s="18"/>
      <c r="BZ912" s="18"/>
      <c r="CA912" s="18"/>
      <c r="CB912" s="18"/>
      <c r="CC912" s="18"/>
      <c r="CD912" s="18"/>
      <c r="CE912" s="18"/>
      <c r="CF912" s="18"/>
      <c r="CG912" s="18"/>
      <c r="CH912" s="18"/>
      <c r="CI912" s="18"/>
      <c r="CJ912" s="18"/>
      <c r="CK912" s="8"/>
    </row>
    <row r="913" spans="1:89" ht="15.75" customHeight="1" x14ac:dyDescent="0.25">
      <c r="A913" s="18"/>
      <c r="B913" s="18"/>
      <c r="C913" s="18"/>
      <c r="D913" s="193"/>
      <c r="E913" s="18"/>
      <c r="F913" s="18"/>
      <c r="G913" s="18"/>
      <c r="H913" s="18"/>
      <c r="I913" s="18"/>
      <c r="J913" s="18"/>
      <c r="K913" s="18"/>
      <c r="BT913" s="18"/>
      <c r="BU913" s="18"/>
      <c r="BW913" s="18"/>
      <c r="BX913" s="18"/>
      <c r="BY913" s="18"/>
      <c r="BZ913" s="18"/>
      <c r="CA913" s="18"/>
      <c r="CB913" s="18"/>
      <c r="CC913" s="18"/>
      <c r="CD913" s="18"/>
      <c r="CE913" s="18"/>
      <c r="CF913" s="18"/>
      <c r="CG913" s="18"/>
      <c r="CH913" s="18"/>
      <c r="CI913" s="18"/>
      <c r="CJ913" s="18"/>
      <c r="CK913" s="8"/>
    </row>
    <row r="914" spans="1:89" ht="15.75" customHeight="1" x14ac:dyDescent="0.25">
      <c r="A914" s="18"/>
      <c r="B914" s="18"/>
      <c r="C914" s="18"/>
      <c r="D914" s="193"/>
      <c r="E914" s="18"/>
      <c r="F914" s="18"/>
      <c r="G914" s="18"/>
      <c r="H914" s="18"/>
      <c r="I914" s="18"/>
      <c r="J914" s="18"/>
      <c r="K914" s="18"/>
      <c r="BT914" s="18"/>
      <c r="BU914" s="18"/>
      <c r="BW914" s="18"/>
      <c r="BX914" s="18"/>
      <c r="BY914" s="18"/>
      <c r="BZ914" s="18"/>
      <c r="CA914" s="18"/>
      <c r="CB914" s="18"/>
      <c r="CC914" s="18"/>
      <c r="CD914" s="18"/>
      <c r="CE914" s="18"/>
      <c r="CF914" s="18"/>
      <c r="CG914" s="18"/>
      <c r="CH914" s="18"/>
      <c r="CI914" s="18"/>
      <c r="CJ914" s="18"/>
      <c r="CK914" s="8"/>
    </row>
    <row r="915" spans="1:89" ht="15.75" customHeight="1" x14ac:dyDescent="0.25">
      <c r="A915" s="18"/>
      <c r="B915" s="18"/>
      <c r="C915" s="18"/>
      <c r="D915" s="193"/>
      <c r="E915" s="18"/>
      <c r="F915" s="18"/>
      <c r="G915" s="18"/>
      <c r="H915" s="18"/>
      <c r="I915" s="18"/>
      <c r="J915" s="18"/>
      <c r="K915" s="18"/>
      <c r="BT915" s="18"/>
      <c r="BU915" s="18"/>
      <c r="BW915" s="18"/>
      <c r="BX915" s="18"/>
      <c r="BY915" s="18"/>
      <c r="BZ915" s="18"/>
      <c r="CA915" s="18"/>
      <c r="CB915" s="18"/>
      <c r="CC915" s="18"/>
      <c r="CD915" s="18"/>
      <c r="CE915" s="18"/>
      <c r="CF915" s="18"/>
      <c r="CG915" s="18"/>
      <c r="CH915" s="18"/>
      <c r="CI915" s="18"/>
      <c r="CJ915" s="18"/>
      <c r="CK915" s="8"/>
    </row>
    <row r="916" spans="1:89" ht="15.75" customHeight="1" x14ac:dyDescent="0.25">
      <c r="A916" s="18"/>
      <c r="B916" s="18"/>
      <c r="C916" s="18"/>
      <c r="D916" s="193"/>
      <c r="E916" s="18"/>
      <c r="F916" s="18"/>
      <c r="G916" s="18"/>
      <c r="H916" s="18"/>
      <c r="I916" s="18"/>
      <c r="J916" s="18"/>
      <c r="K916" s="18"/>
      <c r="BT916" s="18"/>
      <c r="BU916" s="18"/>
      <c r="BW916" s="18"/>
      <c r="BX916" s="18"/>
      <c r="BY916" s="18"/>
      <c r="BZ916" s="18"/>
      <c r="CA916" s="18"/>
      <c r="CB916" s="18"/>
      <c r="CC916" s="18"/>
      <c r="CD916" s="18"/>
      <c r="CE916" s="18"/>
      <c r="CF916" s="18"/>
      <c r="CG916" s="18"/>
      <c r="CH916" s="18"/>
      <c r="CI916" s="18"/>
      <c r="CJ916" s="18"/>
      <c r="CK916" s="8"/>
    </row>
    <row r="917" spans="1:89" ht="15.75" customHeight="1" x14ac:dyDescent="0.25">
      <c r="A917" s="18"/>
      <c r="B917" s="18"/>
      <c r="C917" s="18"/>
      <c r="D917" s="193"/>
      <c r="E917" s="18"/>
      <c r="F917" s="18"/>
      <c r="G917" s="18"/>
      <c r="H917" s="18"/>
      <c r="I917" s="18"/>
      <c r="J917" s="18"/>
      <c r="K917" s="18"/>
      <c r="BT917" s="18"/>
      <c r="BU917" s="18"/>
      <c r="BW917" s="18"/>
      <c r="BX917" s="18"/>
      <c r="BY917" s="18"/>
      <c r="BZ917" s="18"/>
      <c r="CA917" s="18"/>
      <c r="CB917" s="18"/>
      <c r="CC917" s="18"/>
      <c r="CD917" s="18"/>
      <c r="CE917" s="18"/>
      <c r="CF917" s="18"/>
      <c r="CG917" s="18"/>
      <c r="CH917" s="18"/>
      <c r="CI917" s="18"/>
      <c r="CJ917" s="18"/>
      <c r="CK917" s="8"/>
    </row>
    <row r="918" spans="1:89" ht="15.75" customHeight="1" x14ac:dyDescent="0.25">
      <c r="A918" s="18"/>
      <c r="B918" s="18"/>
      <c r="C918" s="18"/>
      <c r="D918" s="193"/>
      <c r="E918" s="18"/>
      <c r="F918" s="18"/>
      <c r="G918" s="18"/>
      <c r="H918" s="18"/>
      <c r="I918" s="18"/>
      <c r="J918" s="18"/>
      <c r="K918" s="18"/>
      <c r="BT918" s="18"/>
      <c r="BU918" s="18"/>
      <c r="BW918" s="18"/>
      <c r="BX918" s="18"/>
      <c r="BY918" s="18"/>
      <c r="BZ918" s="18"/>
      <c r="CA918" s="18"/>
      <c r="CB918" s="18"/>
      <c r="CC918" s="18"/>
      <c r="CD918" s="18"/>
      <c r="CE918" s="18"/>
      <c r="CF918" s="18"/>
      <c r="CG918" s="18"/>
      <c r="CH918" s="18"/>
      <c r="CI918" s="18"/>
      <c r="CJ918" s="18"/>
      <c r="CK918" s="8"/>
    </row>
    <row r="919" spans="1:89" ht="15.75" customHeight="1" x14ac:dyDescent="0.25">
      <c r="A919" s="18"/>
      <c r="B919" s="18"/>
      <c r="C919" s="18"/>
      <c r="D919" s="193"/>
      <c r="E919" s="18"/>
      <c r="F919" s="18"/>
      <c r="G919" s="18"/>
      <c r="H919" s="18"/>
      <c r="I919" s="18"/>
      <c r="J919" s="18"/>
      <c r="K919" s="18"/>
      <c r="BT919" s="18"/>
      <c r="BU919" s="18"/>
      <c r="BW919" s="18"/>
      <c r="BX919" s="18"/>
      <c r="BY919" s="18"/>
      <c r="BZ919" s="18"/>
      <c r="CA919" s="18"/>
      <c r="CB919" s="18"/>
      <c r="CC919" s="18"/>
      <c r="CD919" s="18"/>
      <c r="CE919" s="18"/>
      <c r="CF919" s="18"/>
      <c r="CG919" s="18"/>
      <c r="CH919" s="18"/>
      <c r="CI919" s="18"/>
      <c r="CJ919" s="18"/>
      <c r="CK919" s="8"/>
    </row>
    <row r="920" spans="1:89" ht="15.75" customHeight="1" x14ac:dyDescent="0.25">
      <c r="A920" s="18"/>
      <c r="B920" s="18"/>
      <c r="C920" s="18"/>
      <c r="D920" s="193"/>
      <c r="E920" s="18"/>
      <c r="F920" s="18"/>
      <c r="G920" s="18"/>
      <c r="H920" s="18"/>
      <c r="I920" s="18"/>
      <c r="J920" s="18"/>
      <c r="K920" s="18"/>
      <c r="BT920" s="18"/>
      <c r="BU920" s="18"/>
      <c r="BW920" s="18"/>
      <c r="BX920" s="18"/>
      <c r="BY920" s="18"/>
      <c r="BZ920" s="18"/>
      <c r="CA920" s="18"/>
      <c r="CB920" s="18"/>
      <c r="CC920" s="18"/>
      <c r="CD920" s="18"/>
      <c r="CE920" s="18"/>
      <c r="CF920" s="18"/>
      <c r="CG920" s="18"/>
      <c r="CH920" s="18"/>
      <c r="CI920" s="18"/>
      <c r="CJ920" s="18"/>
      <c r="CK920" s="8"/>
    </row>
    <row r="921" spans="1:89" ht="15.75" customHeight="1" x14ac:dyDescent="0.25">
      <c r="A921" s="18"/>
      <c r="B921" s="18"/>
      <c r="C921" s="18"/>
      <c r="D921" s="193"/>
      <c r="E921" s="18"/>
      <c r="F921" s="18"/>
      <c r="G921" s="18"/>
      <c r="H921" s="18"/>
      <c r="I921" s="18"/>
      <c r="J921" s="18"/>
      <c r="K921" s="18"/>
      <c r="BT921" s="18"/>
      <c r="BU921" s="18"/>
      <c r="BW921" s="18"/>
      <c r="BX921" s="18"/>
      <c r="BY921" s="18"/>
      <c r="BZ921" s="18"/>
      <c r="CA921" s="18"/>
      <c r="CB921" s="18"/>
      <c r="CC921" s="18"/>
      <c r="CD921" s="18"/>
      <c r="CE921" s="18"/>
      <c r="CF921" s="18"/>
      <c r="CG921" s="18"/>
      <c r="CH921" s="18"/>
      <c r="CI921" s="18"/>
      <c r="CJ921" s="18"/>
      <c r="CK921" s="8"/>
    </row>
    <row r="922" spans="1:89" ht="15.75" customHeight="1" x14ac:dyDescent="0.25">
      <c r="A922" s="18"/>
      <c r="B922" s="18"/>
      <c r="C922" s="18"/>
      <c r="D922" s="193"/>
      <c r="E922" s="18"/>
      <c r="F922" s="18"/>
      <c r="G922" s="18"/>
      <c r="H922" s="18"/>
      <c r="I922" s="18"/>
      <c r="J922" s="18"/>
      <c r="K922" s="18"/>
      <c r="BT922" s="18"/>
      <c r="BU922" s="18"/>
      <c r="BW922" s="18"/>
      <c r="BX922" s="18"/>
      <c r="BY922" s="18"/>
      <c r="BZ922" s="18"/>
      <c r="CA922" s="18"/>
      <c r="CB922" s="18"/>
      <c r="CC922" s="18"/>
      <c r="CD922" s="18"/>
      <c r="CE922" s="18"/>
      <c r="CF922" s="18"/>
      <c r="CG922" s="18"/>
      <c r="CH922" s="18"/>
      <c r="CI922" s="18"/>
      <c r="CJ922" s="18"/>
      <c r="CK922" s="8"/>
    </row>
    <row r="923" spans="1:89" ht="15.75" customHeight="1" x14ac:dyDescent="0.25">
      <c r="A923" s="18"/>
      <c r="B923" s="18"/>
      <c r="C923" s="18"/>
      <c r="D923" s="193"/>
      <c r="E923" s="18"/>
      <c r="F923" s="18"/>
      <c r="G923" s="18"/>
      <c r="H923" s="18"/>
      <c r="I923" s="18"/>
      <c r="J923" s="18"/>
      <c r="K923" s="18"/>
      <c r="BT923" s="18"/>
      <c r="BU923" s="18"/>
      <c r="BW923" s="18"/>
      <c r="BX923" s="18"/>
      <c r="BY923" s="18"/>
      <c r="BZ923" s="18"/>
      <c r="CA923" s="18"/>
      <c r="CB923" s="18"/>
      <c r="CC923" s="18"/>
      <c r="CD923" s="18"/>
      <c r="CE923" s="18"/>
      <c r="CF923" s="18"/>
      <c r="CG923" s="18"/>
      <c r="CH923" s="18"/>
      <c r="CI923" s="18"/>
      <c r="CJ923" s="18"/>
      <c r="CK923" s="8"/>
    </row>
    <row r="924" spans="1:89" ht="15.75" customHeight="1" x14ac:dyDescent="0.25">
      <c r="A924" s="18"/>
      <c r="B924" s="18"/>
      <c r="C924" s="18"/>
      <c r="D924" s="193"/>
      <c r="E924" s="18"/>
      <c r="F924" s="18"/>
      <c r="G924" s="18"/>
      <c r="H924" s="18"/>
      <c r="I924" s="18"/>
      <c r="J924" s="18"/>
      <c r="K924" s="18"/>
      <c r="BT924" s="18"/>
      <c r="BU924" s="18"/>
      <c r="BW924" s="18"/>
      <c r="BX924" s="18"/>
      <c r="BY924" s="18"/>
      <c r="BZ924" s="18"/>
      <c r="CA924" s="18"/>
      <c r="CB924" s="18"/>
      <c r="CC924" s="18"/>
      <c r="CD924" s="18"/>
      <c r="CE924" s="18"/>
      <c r="CF924" s="18"/>
      <c r="CG924" s="18"/>
      <c r="CH924" s="18"/>
      <c r="CI924" s="18"/>
      <c r="CJ924" s="18"/>
      <c r="CK924" s="8"/>
    </row>
    <row r="925" spans="1:89" ht="15.75" customHeight="1" x14ac:dyDescent="0.25">
      <c r="A925" s="18"/>
      <c r="B925" s="18"/>
      <c r="C925" s="18"/>
      <c r="D925" s="193"/>
      <c r="E925" s="18"/>
      <c r="F925" s="18"/>
      <c r="G925" s="18"/>
      <c r="H925" s="18"/>
      <c r="I925" s="18"/>
      <c r="J925" s="18"/>
      <c r="K925" s="18"/>
      <c r="BT925" s="18"/>
      <c r="BU925" s="18"/>
      <c r="BW925" s="18"/>
      <c r="BX925" s="18"/>
      <c r="BY925" s="18"/>
      <c r="BZ925" s="18"/>
      <c r="CA925" s="18"/>
      <c r="CB925" s="18"/>
      <c r="CC925" s="18"/>
      <c r="CD925" s="18"/>
      <c r="CE925" s="18"/>
      <c r="CF925" s="18"/>
      <c r="CG925" s="18"/>
      <c r="CH925" s="18"/>
      <c r="CI925" s="18"/>
      <c r="CJ925" s="18"/>
      <c r="CK925" s="8"/>
    </row>
    <row r="926" spans="1:89" ht="15.75" customHeight="1" x14ac:dyDescent="0.25">
      <c r="A926" s="18"/>
      <c r="B926" s="18"/>
      <c r="C926" s="18"/>
      <c r="D926" s="193"/>
      <c r="E926" s="18"/>
      <c r="F926" s="18"/>
      <c r="G926" s="18"/>
      <c r="H926" s="18"/>
      <c r="I926" s="18"/>
      <c r="J926" s="18"/>
      <c r="K926" s="18"/>
      <c r="BT926" s="18"/>
      <c r="BU926" s="18"/>
      <c r="BW926" s="18"/>
      <c r="BX926" s="18"/>
      <c r="BY926" s="18"/>
      <c r="BZ926" s="18"/>
      <c r="CA926" s="18"/>
      <c r="CB926" s="18"/>
      <c r="CC926" s="18"/>
      <c r="CD926" s="18"/>
      <c r="CE926" s="18"/>
      <c r="CF926" s="18"/>
      <c r="CG926" s="18"/>
      <c r="CH926" s="18"/>
      <c r="CI926" s="18"/>
      <c r="CJ926" s="18"/>
      <c r="CK926" s="8"/>
    </row>
    <row r="927" spans="1:89" ht="15.75" customHeight="1" x14ac:dyDescent="0.25">
      <c r="A927" s="18"/>
      <c r="B927" s="18"/>
      <c r="C927" s="18"/>
      <c r="D927" s="193"/>
      <c r="E927" s="18"/>
      <c r="F927" s="18"/>
      <c r="G927" s="18"/>
      <c r="H927" s="18"/>
      <c r="I927" s="18"/>
      <c r="J927" s="18"/>
      <c r="K927" s="18"/>
      <c r="BT927" s="18"/>
      <c r="BU927" s="18"/>
      <c r="BW927" s="18"/>
      <c r="BX927" s="18"/>
      <c r="BY927" s="18"/>
      <c r="BZ927" s="18"/>
      <c r="CA927" s="18"/>
      <c r="CB927" s="18"/>
      <c r="CC927" s="18"/>
      <c r="CD927" s="18"/>
      <c r="CE927" s="18"/>
      <c r="CF927" s="18"/>
      <c r="CG927" s="18"/>
      <c r="CH927" s="18"/>
      <c r="CI927" s="18"/>
      <c r="CJ927" s="18"/>
      <c r="CK927" s="8"/>
    </row>
    <row r="928" spans="1:89" ht="15.75" customHeight="1" x14ac:dyDescent="0.25">
      <c r="A928" s="18"/>
      <c r="B928" s="18"/>
      <c r="C928" s="18"/>
      <c r="D928" s="193"/>
      <c r="E928" s="18"/>
      <c r="F928" s="18"/>
      <c r="G928" s="18"/>
      <c r="H928" s="18"/>
      <c r="I928" s="18"/>
      <c r="J928" s="18"/>
      <c r="K928" s="18"/>
      <c r="BT928" s="18"/>
      <c r="BU928" s="18"/>
      <c r="BW928" s="18"/>
      <c r="BX928" s="18"/>
      <c r="BY928" s="18"/>
      <c r="BZ928" s="18"/>
      <c r="CA928" s="18"/>
      <c r="CB928" s="18"/>
      <c r="CC928" s="18"/>
      <c r="CD928" s="18"/>
      <c r="CE928" s="18"/>
      <c r="CF928" s="18"/>
      <c r="CG928" s="18"/>
      <c r="CH928" s="18"/>
      <c r="CI928" s="18"/>
      <c r="CJ928" s="18"/>
      <c r="CK928" s="8"/>
    </row>
    <row r="929" spans="1:89" ht="15.75" customHeight="1" x14ac:dyDescent="0.25">
      <c r="A929" s="18"/>
      <c r="B929" s="18"/>
      <c r="C929" s="18"/>
      <c r="D929" s="193"/>
      <c r="E929" s="18"/>
      <c r="F929" s="18"/>
      <c r="G929" s="18"/>
      <c r="H929" s="18"/>
      <c r="I929" s="18"/>
      <c r="J929" s="18"/>
      <c r="K929" s="18"/>
      <c r="BT929" s="18"/>
      <c r="BU929" s="18"/>
      <c r="BW929" s="18"/>
      <c r="BX929" s="18"/>
      <c r="BY929" s="18"/>
      <c r="BZ929" s="18"/>
      <c r="CA929" s="18"/>
      <c r="CB929" s="18"/>
      <c r="CC929" s="18"/>
      <c r="CD929" s="18"/>
      <c r="CE929" s="18"/>
      <c r="CF929" s="18"/>
      <c r="CG929" s="18"/>
      <c r="CH929" s="18"/>
      <c r="CI929" s="18"/>
      <c r="CJ929" s="18"/>
      <c r="CK929" s="8"/>
    </row>
    <row r="930" spans="1:89" ht="15.75" customHeight="1" x14ac:dyDescent="0.25">
      <c r="A930" s="18"/>
      <c r="B930" s="18"/>
      <c r="C930" s="18"/>
      <c r="D930" s="193"/>
      <c r="E930" s="18"/>
      <c r="F930" s="18"/>
      <c r="G930" s="18"/>
      <c r="H930" s="18"/>
      <c r="I930" s="18"/>
      <c r="J930" s="18"/>
      <c r="K930" s="18"/>
      <c r="BT930" s="18"/>
      <c r="BU930" s="18"/>
      <c r="BW930" s="18"/>
      <c r="BX930" s="18"/>
      <c r="BY930" s="18"/>
      <c r="BZ930" s="18"/>
      <c r="CA930" s="18"/>
      <c r="CB930" s="18"/>
      <c r="CC930" s="18"/>
      <c r="CD930" s="18"/>
      <c r="CE930" s="18"/>
      <c r="CF930" s="18"/>
      <c r="CG930" s="18"/>
      <c r="CH930" s="18"/>
      <c r="CI930" s="18"/>
      <c r="CJ930" s="18"/>
      <c r="CK930" s="8"/>
    </row>
    <row r="931" spans="1:89" ht="15.75" customHeight="1" x14ac:dyDescent="0.25">
      <c r="A931" s="18"/>
      <c r="B931" s="18"/>
      <c r="C931" s="18"/>
      <c r="D931" s="193"/>
      <c r="E931" s="18"/>
      <c r="F931" s="18"/>
      <c r="G931" s="18"/>
      <c r="H931" s="18"/>
      <c r="I931" s="18"/>
      <c r="J931" s="18"/>
      <c r="K931" s="18"/>
      <c r="BT931" s="18"/>
      <c r="BU931" s="18"/>
      <c r="BW931" s="18"/>
      <c r="BX931" s="18"/>
      <c r="BY931" s="18"/>
      <c r="BZ931" s="18"/>
      <c r="CA931" s="18"/>
      <c r="CB931" s="18"/>
      <c r="CC931" s="18"/>
      <c r="CD931" s="18"/>
      <c r="CE931" s="18"/>
      <c r="CF931" s="18"/>
      <c r="CG931" s="18"/>
      <c r="CH931" s="18"/>
      <c r="CI931" s="18"/>
      <c r="CJ931" s="18"/>
      <c r="CK931" s="8"/>
    </row>
    <row r="932" spans="1:89" ht="15.75" customHeight="1" x14ac:dyDescent="0.25">
      <c r="A932" s="18"/>
      <c r="B932" s="18"/>
      <c r="C932" s="18"/>
      <c r="D932" s="193"/>
      <c r="E932" s="18"/>
      <c r="F932" s="18"/>
      <c r="G932" s="18"/>
      <c r="H932" s="18"/>
      <c r="I932" s="18"/>
      <c r="J932" s="18"/>
      <c r="K932" s="18"/>
      <c r="BT932" s="18"/>
      <c r="BU932" s="18"/>
      <c r="BW932" s="18"/>
      <c r="BX932" s="18"/>
      <c r="BY932" s="18"/>
      <c r="BZ932" s="18"/>
      <c r="CA932" s="18"/>
      <c r="CB932" s="18"/>
      <c r="CC932" s="18"/>
      <c r="CD932" s="18"/>
      <c r="CE932" s="18"/>
      <c r="CF932" s="18"/>
      <c r="CG932" s="18"/>
      <c r="CH932" s="18"/>
      <c r="CI932" s="18"/>
      <c r="CJ932" s="18"/>
      <c r="CK932" s="8"/>
    </row>
    <row r="933" spans="1:89" ht="15.75" customHeight="1" x14ac:dyDescent="0.25">
      <c r="A933" s="18"/>
      <c r="B933" s="18"/>
      <c r="C933" s="18"/>
      <c r="D933" s="193"/>
      <c r="E933" s="18"/>
      <c r="F933" s="18"/>
      <c r="G933" s="18"/>
      <c r="H933" s="18"/>
      <c r="I933" s="18"/>
      <c r="J933" s="18"/>
      <c r="K933" s="18"/>
      <c r="BT933" s="18"/>
      <c r="BU933" s="18"/>
      <c r="BW933" s="18"/>
      <c r="BX933" s="18"/>
      <c r="BY933" s="18"/>
      <c r="BZ933" s="18"/>
      <c r="CA933" s="18"/>
      <c r="CB933" s="18"/>
      <c r="CC933" s="18"/>
      <c r="CD933" s="18"/>
      <c r="CE933" s="18"/>
      <c r="CF933" s="18"/>
      <c r="CG933" s="18"/>
      <c r="CH933" s="18"/>
      <c r="CI933" s="18"/>
      <c r="CJ933" s="18"/>
      <c r="CK933" s="8"/>
    </row>
    <row r="934" spans="1:89" ht="15.75" customHeight="1" x14ac:dyDescent="0.25">
      <c r="A934" s="18"/>
      <c r="B934" s="18"/>
      <c r="C934" s="18"/>
      <c r="D934" s="193"/>
      <c r="E934" s="18"/>
      <c r="F934" s="18"/>
      <c r="G934" s="18"/>
      <c r="H934" s="18"/>
      <c r="I934" s="18"/>
      <c r="J934" s="18"/>
      <c r="K934" s="18"/>
      <c r="BT934" s="18"/>
      <c r="BU934" s="18"/>
      <c r="BW934" s="18"/>
      <c r="BX934" s="18"/>
      <c r="BY934" s="18"/>
      <c r="BZ934" s="18"/>
      <c r="CA934" s="18"/>
      <c r="CB934" s="18"/>
      <c r="CC934" s="18"/>
      <c r="CD934" s="18"/>
      <c r="CE934" s="18"/>
      <c r="CF934" s="18"/>
      <c r="CG934" s="18"/>
      <c r="CH934" s="18"/>
      <c r="CI934" s="18"/>
      <c r="CJ934" s="18"/>
      <c r="CK934" s="8"/>
    </row>
    <row r="935" spans="1:89" ht="15" customHeight="1" x14ac:dyDescent="0.25"/>
    <row r="936" spans="1:89" ht="15" customHeight="1" x14ac:dyDescent="0.25"/>
    <row r="937" spans="1:89" ht="15" customHeight="1" x14ac:dyDescent="0.25"/>
    <row r="938" spans="1:89" s="201" customFormat="1" x14ac:dyDescent="0.25">
      <c r="A938" s="19"/>
      <c r="B938" s="19"/>
      <c r="C938" s="19"/>
      <c r="D938" s="194"/>
      <c r="E938" s="19"/>
      <c r="F938" s="19"/>
      <c r="G938" s="19"/>
      <c r="H938" s="19"/>
      <c r="I938" s="19"/>
      <c r="J938" s="19"/>
      <c r="K938" s="19"/>
      <c r="L938"/>
      <c r="M938"/>
      <c r="N938"/>
      <c r="O938"/>
      <c r="P938"/>
      <c r="Q938"/>
      <c r="R938"/>
      <c r="S938"/>
      <c r="T938"/>
      <c r="U938"/>
      <c r="V938"/>
      <c r="W938"/>
      <c r="X938"/>
      <c r="Y938"/>
      <c r="Z938"/>
      <c r="AA938"/>
      <c r="AB938"/>
      <c r="AC938"/>
      <c r="AD938"/>
      <c r="AE938"/>
      <c r="AF938"/>
      <c r="AG938"/>
      <c r="AH938"/>
      <c r="AI938"/>
      <c r="AJ938"/>
      <c r="AK938"/>
      <c r="AL938"/>
      <c r="AM938"/>
      <c r="AN938"/>
      <c r="AO938"/>
      <c r="AP938"/>
      <c r="AQ938"/>
      <c r="AR938"/>
      <c r="AS938"/>
      <c r="AT938"/>
      <c r="AU938"/>
      <c r="AV938"/>
      <c r="AW938"/>
      <c r="AX938"/>
      <c r="AY938"/>
      <c r="AZ938"/>
      <c r="BA938"/>
      <c r="BB938"/>
      <c r="BC938"/>
      <c r="BD938"/>
      <c r="BE938"/>
      <c r="BF938"/>
      <c r="BG938"/>
      <c r="BH938"/>
      <c r="BI938"/>
      <c r="BJ938"/>
      <c r="BK938"/>
      <c r="BL938"/>
      <c r="BM938"/>
      <c r="BN938"/>
      <c r="BO938"/>
      <c r="BP938"/>
      <c r="BQ938" s="485"/>
      <c r="BR938" s="485"/>
      <c r="BS938" s="485"/>
      <c r="BT938" s="19"/>
      <c r="BU938" s="19"/>
      <c r="BW938" s="19"/>
      <c r="BX938" s="19"/>
      <c r="BY938" s="19"/>
      <c r="BZ938" s="19"/>
      <c r="CA938" s="19"/>
      <c r="CB938" s="19"/>
      <c r="CC938" s="19"/>
      <c r="CD938" s="19"/>
      <c r="CE938" s="19"/>
      <c r="CF938" s="19"/>
      <c r="CG938" s="19"/>
      <c r="CH938" s="19"/>
      <c r="CI938" s="19"/>
      <c r="CJ938" s="19"/>
      <c r="CK938" s="9"/>
    </row>
    <row r="939" spans="1:89" s="201" customFormat="1" x14ac:dyDescent="0.25">
      <c r="A939" s="19"/>
      <c r="B939" s="19"/>
      <c r="C939" s="19"/>
      <c r="D939" s="194"/>
      <c r="E939" s="19"/>
      <c r="F939" s="19"/>
      <c r="G939" s="19"/>
      <c r="H939" s="19"/>
      <c r="I939" s="19"/>
      <c r="J939" s="19"/>
      <c r="K939" s="19"/>
      <c r="L939"/>
      <c r="M939"/>
      <c r="N939"/>
      <c r="O939"/>
      <c r="P939"/>
      <c r="Q939"/>
      <c r="R939"/>
      <c r="S939"/>
      <c r="T939"/>
      <c r="U939"/>
      <c r="V939"/>
      <c r="W939"/>
      <c r="X939"/>
      <c r="Y939"/>
      <c r="Z939"/>
      <c r="AA939"/>
      <c r="AB939"/>
      <c r="AC939"/>
      <c r="AD939"/>
      <c r="AE939"/>
      <c r="AF939"/>
      <c r="AG939"/>
      <c r="AH939"/>
      <c r="AI939"/>
      <c r="AJ939"/>
      <c r="AK939"/>
      <c r="AL939"/>
      <c r="AM939"/>
      <c r="AN939"/>
      <c r="AO939"/>
      <c r="AP939"/>
      <c r="AQ939"/>
      <c r="AR939"/>
      <c r="AS939"/>
      <c r="AT939"/>
      <c r="AU939"/>
      <c r="AV939"/>
      <c r="AW939"/>
      <c r="AX939"/>
      <c r="AY939"/>
      <c r="AZ939"/>
      <c r="BA939"/>
      <c r="BB939"/>
      <c r="BC939"/>
      <c r="BD939"/>
      <c r="BE939"/>
      <c r="BF939"/>
      <c r="BG939"/>
      <c r="BH939"/>
      <c r="BI939"/>
      <c r="BJ939"/>
      <c r="BK939"/>
      <c r="BL939"/>
      <c r="BM939"/>
      <c r="BN939"/>
      <c r="BO939"/>
      <c r="BP939"/>
      <c r="BQ939" s="485"/>
      <c r="BR939" s="485"/>
      <c r="BS939" s="485"/>
      <c r="BT939" s="19"/>
      <c r="BU939" s="19"/>
      <c r="BW939" s="19"/>
      <c r="BX939" s="19"/>
      <c r="BY939" s="19"/>
      <c r="BZ939" s="19"/>
      <c r="CA939" s="19"/>
      <c r="CB939" s="19"/>
      <c r="CC939" s="19"/>
      <c r="CD939" s="19"/>
      <c r="CE939" s="19"/>
      <c r="CF939" s="19"/>
      <c r="CG939" s="19"/>
      <c r="CH939" s="19"/>
      <c r="CI939" s="19"/>
      <c r="CJ939" s="19"/>
      <c r="CK939" s="9"/>
    </row>
    <row r="940" spans="1:89" s="201" customFormat="1" x14ac:dyDescent="0.25">
      <c r="A940" s="19"/>
      <c r="B940" s="19"/>
      <c r="C940" s="19"/>
      <c r="D940" s="194"/>
      <c r="E940" s="19"/>
      <c r="F940" s="19"/>
      <c r="G940" s="19"/>
      <c r="H940" s="19"/>
      <c r="I940" s="19"/>
      <c r="J940" s="19"/>
      <c r="K940" s="19"/>
      <c r="L940"/>
      <c r="M940"/>
      <c r="N940"/>
      <c r="O940"/>
      <c r="P940"/>
      <c r="Q940"/>
      <c r="R940"/>
      <c r="S940"/>
      <c r="T940"/>
      <c r="U940"/>
      <c r="V940"/>
      <c r="W940"/>
      <c r="X940"/>
      <c r="Y940"/>
      <c r="Z940"/>
      <c r="AA940"/>
      <c r="AB940"/>
      <c r="AC940"/>
      <c r="AD940"/>
      <c r="AE940"/>
      <c r="AF940"/>
      <c r="AG940"/>
      <c r="AH940"/>
      <c r="AI940"/>
      <c r="AJ940"/>
      <c r="AK940"/>
      <c r="AL940"/>
      <c r="AM940"/>
      <c r="AN940"/>
      <c r="AO940"/>
      <c r="AP940"/>
      <c r="AQ940"/>
      <c r="AR940"/>
      <c r="AS940"/>
      <c r="AT940"/>
      <c r="AU940"/>
      <c r="AV940"/>
      <c r="AW940"/>
      <c r="AX940"/>
      <c r="AY940"/>
      <c r="AZ940"/>
      <c r="BA940"/>
      <c r="BB940"/>
      <c r="BC940"/>
      <c r="BD940"/>
      <c r="BE940"/>
      <c r="BF940"/>
      <c r="BG940"/>
      <c r="BH940"/>
      <c r="BI940"/>
      <c r="BJ940"/>
      <c r="BK940"/>
      <c r="BL940"/>
      <c r="BM940"/>
      <c r="BN940"/>
      <c r="BO940"/>
      <c r="BP940"/>
      <c r="BQ940" s="485"/>
      <c r="BR940" s="485"/>
      <c r="BS940" s="485"/>
      <c r="BT940" s="19"/>
      <c r="BU940" s="19"/>
      <c r="BW940" s="19"/>
      <c r="BX940" s="19"/>
      <c r="BY940" s="19"/>
      <c r="BZ940" s="19"/>
      <c r="CA940" s="19"/>
      <c r="CB940" s="19"/>
      <c r="CC940" s="19"/>
      <c r="CD940" s="19"/>
      <c r="CE940" s="19"/>
      <c r="CF940" s="19"/>
      <c r="CG940" s="19"/>
      <c r="CH940" s="19"/>
      <c r="CI940" s="19"/>
      <c r="CJ940" s="19"/>
      <c r="CK940" s="9"/>
    </row>
    <row r="941" spans="1:89" s="201" customFormat="1" x14ac:dyDescent="0.25">
      <c r="A941" s="19"/>
      <c r="B941" s="19"/>
      <c r="C941" s="19"/>
      <c r="D941" s="194"/>
      <c r="E941" s="19"/>
      <c r="F941" s="19"/>
      <c r="G941" s="19"/>
      <c r="H941" s="19"/>
      <c r="I941" s="19"/>
      <c r="J941" s="19"/>
      <c r="K941" s="19"/>
      <c r="L941"/>
      <c r="M941"/>
      <c r="N941"/>
      <c r="O941"/>
      <c r="P941"/>
      <c r="Q941"/>
      <c r="R941"/>
      <c r="S941"/>
      <c r="T941"/>
      <c r="U941"/>
      <c r="V941"/>
      <c r="W941"/>
      <c r="X941"/>
      <c r="Y941"/>
      <c r="Z941"/>
      <c r="AA941"/>
      <c r="AB941"/>
      <c r="AC941"/>
      <c r="AD941"/>
      <c r="AE941"/>
      <c r="AF941"/>
      <c r="AG941"/>
      <c r="AH941"/>
      <c r="AI941"/>
      <c r="AJ941"/>
      <c r="AK941"/>
      <c r="AL941"/>
      <c r="AM941"/>
      <c r="AN941"/>
      <c r="AO941"/>
      <c r="AP941"/>
      <c r="AQ941"/>
      <c r="AR941"/>
      <c r="AS941"/>
      <c r="AT941"/>
      <c r="AU941"/>
      <c r="AV941"/>
      <c r="AW941"/>
      <c r="AX941"/>
      <c r="AY941"/>
      <c r="AZ941"/>
      <c r="BA941"/>
      <c r="BB941"/>
      <c r="BC941"/>
      <c r="BD941"/>
      <c r="BE941"/>
      <c r="BF941"/>
      <c r="BG941"/>
      <c r="BH941"/>
      <c r="BI941"/>
      <c r="BJ941"/>
      <c r="BK941"/>
      <c r="BL941"/>
      <c r="BM941"/>
      <c r="BN941"/>
      <c r="BO941"/>
      <c r="BP941"/>
      <c r="BQ941" s="485"/>
      <c r="BR941" s="485"/>
      <c r="BS941" s="485"/>
      <c r="BT941" s="19"/>
      <c r="BU941" s="19"/>
      <c r="BW941" s="19"/>
      <c r="BX941" s="19"/>
      <c r="BY941" s="19"/>
      <c r="BZ941" s="19"/>
      <c r="CA941" s="19"/>
      <c r="CB941" s="19"/>
      <c r="CC941" s="19"/>
      <c r="CD941" s="19"/>
      <c r="CE941" s="19"/>
      <c r="CF941" s="19"/>
      <c r="CG941" s="19"/>
      <c r="CH941" s="19"/>
      <c r="CI941" s="19"/>
      <c r="CJ941" s="19"/>
      <c r="CK941" s="9"/>
    </row>
    <row r="942" spans="1:89" s="201" customFormat="1" x14ac:dyDescent="0.25">
      <c r="A942" s="19"/>
      <c r="B942" s="19"/>
      <c r="C942" s="19"/>
      <c r="D942" s="194"/>
      <c r="E942" s="19"/>
      <c r="F942" s="19"/>
      <c r="G942" s="19"/>
      <c r="H942" s="19"/>
      <c r="I942" s="19"/>
      <c r="J942" s="19"/>
      <c r="K942" s="19"/>
      <c r="L942"/>
      <c r="M942"/>
      <c r="N942"/>
      <c r="O942"/>
      <c r="P942"/>
      <c r="Q942"/>
      <c r="R942"/>
      <c r="S942"/>
      <c r="T942"/>
      <c r="U942"/>
      <c r="V942"/>
      <c r="W942"/>
      <c r="X942"/>
      <c r="Y942"/>
      <c r="Z942"/>
      <c r="AA942"/>
      <c r="AB942"/>
      <c r="AC942"/>
      <c r="AD942"/>
      <c r="AE942"/>
      <c r="AF942"/>
      <c r="AG942"/>
      <c r="AH942"/>
      <c r="AI942"/>
      <c r="AJ942"/>
      <c r="AK942"/>
      <c r="AL942"/>
      <c r="AM942"/>
      <c r="AN942"/>
      <c r="AO942"/>
      <c r="AP942"/>
      <c r="AQ942"/>
      <c r="AR942"/>
      <c r="AS942"/>
      <c r="AT942"/>
      <c r="AU942"/>
      <c r="AV942"/>
      <c r="AW942"/>
      <c r="AX942"/>
      <c r="AY942"/>
      <c r="AZ942"/>
      <c r="BA942"/>
      <c r="BB942"/>
      <c r="BC942"/>
      <c r="BD942"/>
      <c r="BE942"/>
      <c r="BF942"/>
      <c r="BG942"/>
      <c r="BH942"/>
      <c r="BI942"/>
      <c r="BJ942"/>
      <c r="BK942"/>
      <c r="BL942"/>
      <c r="BM942"/>
      <c r="BN942"/>
      <c r="BO942"/>
      <c r="BP942"/>
      <c r="BQ942" s="485"/>
      <c r="BR942" s="485"/>
      <c r="BS942" s="485"/>
      <c r="BT942" s="19"/>
      <c r="BU942" s="19"/>
      <c r="BW942" s="19"/>
      <c r="BX942" s="19"/>
      <c r="BY942" s="19"/>
      <c r="BZ942" s="19"/>
      <c r="CA942" s="19"/>
      <c r="CB942" s="19"/>
      <c r="CC942" s="19"/>
      <c r="CD942" s="19"/>
      <c r="CE942" s="19"/>
      <c r="CF942" s="19"/>
      <c r="CG942" s="19"/>
      <c r="CH942" s="19"/>
      <c r="CI942" s="19"/>
      <c r="CJ942" s="19"/>
      <c r="CK942" s="9"/>
    </row>
    <row r="943" spans="1:89" s="201" customFormat="1" x14ac:dyDescent="0.25">
      <c r="A943" s="19"/>
      <c r="B943" s="19"/>
      <c r="C943" s="19"/>
      <c r="D943" s="194"/>
      <c r="E943" s="19"/>
      <c r="F943" s="19"/>
      <c r="G943" s="19"/>
      <c r="H943" s="19"/>
      <c r="I943" s="19"/>
      <c r="J943" s="19"/>
      <c r="K943" s="19"/>
      <c r="L943"/>
      <c r="M943"/>
      <c r="N943"/>
      <c r="O943"/>
      <c r="P943"/>
      <c r="Q943"/>
      <c r="R943"/>
      <c r="S943"/>
      <c r="T943"/>
      <c r="U943"/>
      <c r="V943"/>
      <c r="W943"/>
      <c r="X943"/>
      <c r="Y943"/>
      <c r="Z943"/>
      <c r="AA943"/>
      <c r="AB943"/>
      <c r="AC943"/>
      <c r="AD943"/>
      <c r="AE943"/>
      <c r="AF943"/>
      <c r="AG943"/>
      <c r="AH943"/>
      <c r="AI943"/>
      <c r="AJ943"/>
      <c r="AK943"/>
      <c r="AL943"/>
      <c r="AM943"/>
      <c r="AN943"/>
      <c r="AO943"/>
      <c r="AP943"/>
      <c r="AQ943"/>
      <c r="AR943"/>
      <c r="AS943"/>
      <c r="AT943"/>
      <c r="AU943"/>
      <c r="AV943"/>
      <c r="AW943"/>
      <c r="AX943"/>
      <c r="AY943"/>
      <c r="AZ943"/>
      <c r="BA943"/>
      <c r="BB943"/>
      <c r="BC943"/>
      <c r="BD943"/>
      <c r="BE943"/>
      <c r="BF943"/>
      <c r="BG943"/>
      <c r="BH943"/>
      <c r="BI943"/>
      <c r="BJ943"/>
      <c r="BK943"/>
      <c r="BL943"/>
      <c r="BM943"/>
      <c r="BN943"/>
      <c r="BO943"/>
      <c r="BP943"/>
      <c r="BQ943" s="485"/>
      <c r="BR943" s="485"/>
      <c r="BS943" s="485"/>
      <c r="BT943" s="19"/>
      <c r="BU943" s="19"/>
      <c r="BW943" s="19"/>
      <c r="BX943" s="19"/>
      <c r="BY943" s="19"/>
      <c r="BZ943" s="19"/>
      <c r="CA943" s="19"/>
      <c r="CB943" s="19"/>
      <c r="CC943" s="19"/>
      <c r="CD943" s="19"/>
      <c r="CE943" s="19"/>
      <c r="CF943" s="19"/>
      <c r="CG943" s="19"/>
      <c r="CH943" s="19"/>
      <c r="CI943" s="19"/>
      <c r="CJ943" s="19"/>
      <c r="CK943" s="9"/>
    </row>
    <row r="944" spans="1:89" s="201" customFormat="1" x14ac:dyDescent="0.25">
      <c r="A944" s="19"/>
      <c r="B944" s="19"/>
      <c r="C944" s="19"/>
      <c r="D944" s="194"/>
      <c r="E944" s="19"/>
      <c r="F944" s="19"/>
      <c r="G944" s="19"/>
      <c r="H944" s="19"/>
      <c r="I944" s="19"/>
      <c r="J944" s="19"/>
      <c r="K944" s="19"/>
      <c r="L944"/>
      <c r="M944"/>
      <c r="N944"/>
      <c r="O944"/>
      <c r="P944"/>
      <c r="Q944"/>
      <c r="R944"/>
      <c r="S944"/>
      <c r="T944"/>
      <c r="U944"/>
      <c r="V944"/>
      <c r="W944"/>
      <c r="X944"/>
      <c r="Y944"/>
      <c r="Z944"/>
      <c r="AA944"/>
      <c r="AB944"/>
      <c r="AC944"/>
      <c r="AD944"/>
      <c r="AE944"/>
      <c r="AF944"/>
      <c r="AG944"/>
      <c r="AH944"/>
      <c r="AI944"/>
      <c r="AJ944"/>
      <c r="AK944"/>
      <c r="AL944"/>
      <c r="AM944"/>
      <c r="AN944"/>
      <c r="AO944"/>
      <c r="AP944"/>
      <c r="AQ944"/>
      <c r="AR944"/>
      <c r="AS944"/>
      <c r="AT944"/>
      <c r="AU944"/>
      <c r="AV944"/>
      <c r="AW944"/>
      <c r="AX944"/>
      <c r="AY944"/>
      <c r="AZ944"/>
      <c r="BA944"/>
      <c r="BB944"/>
      <c r="BC944"/>
      <c r="BD944"/>
      <c r="BE944"/>
      <c r="BF944"/>
      <c r="BG944"/>
      <c r="BH944"/>
      <c r="BI944"/>
      <c r="BJ944"/>
      <c r="BK944"/>
      <c r="BL944"/>
      <c r="BM944"/>
      <c r="BN944"/>
      <c r="BO944"/>
      <c r="BP944"/>
      <c r="BQ944" s="485"/>
      <c r="BR944" s="485"/>
      <c r="BS944" s="485"/>
      <c r="BT944" s="19"/>
      <c r="BU944" s="19"/>
      <c r="BW944" s="19"/>
      <c r="BX944" s="19"/>
      <c r="BY944" s="19"/>
      <c r="BZ944" s="19"/>
      <c r="CA944" s="19"/>
      <c r="CB944" s="19"/>
      <c r="CC944" s="19"/>
      <c r="CD944" s="19"/>
      <c r="CE944" s="19"/>
      <c r="CF944" s="19"/>
      <c r="CG944" s="19"/>
      <c r="CH944" s="19"/>
      <c r="CI944" s="19"/>
      <c r="CJ944" s="19"/>
      <c r="CK944" s="9"/>
    </row>
    <row r="945" spans="1:89" s="201" customFormat="1" x14ac:dyDescent="0.25">
      <c r="A945" s="19"/>
      <c r="B945" s="19"/>
      <c r="C945" s="19"/>
      <c r="D945" s="194"/>
      <c r="E945" s="19"/>
      <c r="F945" s="19"/>
      <c r="G945" s="19"/>
      <c r="H945" s="19"/>
      <c r="I945" s="19"/>
      <c r="J945" s="19"/>
      <c r="K945" s="19"/>
      <c r="L945"/>
      <c r="M945"/>
      <c r="N945"/>
      <c r="O945"/>
      <c r="P945"/>
      <c r="Q945"/>
      <c r="R945"/>
      <c r="S945"/>
      <c r="T945"/>
      <c r="U945"/>
      <c r="V945"/>
      <c r="W945"/>
      <c r="X945"/>
      <c r="Y945"/>
      <c r="Z945"/>
      <c r="AA945"/>
      <c r="AB945"/>
      <c r="AC945"/>
      <c r="AD945"/>
      <c r="AE945"/>
      <c r="AF945"/>
      <c r="AG945"/>
      <c r="AH945"/>
      <c r="AI945"/>
      <c r="AJ945"/>
      <c r="AK945"/>
      <c r="AL945"/>
      <c r="AM945"/>
      <c r="AN945"/>
      <c r="AO945"/>
      <c r="AP945"/>
      <c r="AQ945"/>
      <c r="AR945"/>
      <c r="AS945"/>
      <c r="AT945"/>
      <c r="AU945"/>
      <c r="AV945"/>
      <c r="AW945"/>
      <c r="AX945"/>
      <c r="AY945"/>
      <c r="AZ945"/>
      <c r="BA945"/>
      <c r="BB945"/>
      <c r="BC945"/>
      <c r="BD945"/>
      <c r="BE945"/>
      <c r="BF945"/>
      <c r="BG945"/>
      <c r="BH945"/>
      <c r="BI945"/>
      <c r="BJ945"/>
      <c r="BK945"/>
      <c r="BL945"/>
      <c r="BM945"/>
      <c r="BN945"/>
      <c r="BO945"/>
      <c r="BP945"/>
      <c r="BQ945" s="485"/>
      <c r="BR945" s="485"/>
      <c r="BS945" s="485"/>
      <c r="BT945" s="19"/>
      <c r="BU945" s="19"/>
      <c r="BW945" s="19"/>
      <c r="BX945" s="19"/>
      <c r="BY945" s="19"/>
      <c r="BZ945" s="19"/>
      <c r="CA945" s="19"/>
      <c r="CB945" s="19"/>
      <c r="CC945" s="19"/>
      <c r="CD945" s="19"/>
      <c r="CE945" s="19"/>
      <c r="CF945" s="19"/>
      <c r="CG945" s="19"/>
      <c r="CH945" s="19"/>
      <c r="CI945" s="19"/>
      <c r="CJ945" s="19"/>
      <c r="CK945" s="9"/>
    </row>
    <row r="946" spans="1:89" s="201" customFormat="1" x14ac:dyDescent="0.25">
      <c r="A946" s="19"/>
      <c r="B946" s="19"/>
      <c r="C946" s="19"/>
      <c r="D946" s="194"/>
      <c r="E946" s="19"/>
      <c r="F946" s="19"/>
      <c r="G946" s="19"/>
      <c r="H946" s="19"/>
      <c r="I946" s="19"/>
      <c r="J946" s="19"/>
      <c r="K946" s="19"/>
      <c r="L946"/>
      <c r="M946"/>
      <c r="N946"/>
      <c r="O946"/>
      <c r="P946"/>
      <c r="Q946"/>
      <c r="R946"/>
      <c r="S946"/>
      <c r="T946"/>
      <c r="U946"/>
      <c r="V946"/>
      <c r="W946"/>
      <c r="X946"/>
      <c r="Y946"/>
      <c r="Z946"/>
      <c r="AA946"/>
      <c r="AB946"/>
      <c r="AC946"/>
      <c r="AD946"/>
      <c r="AE946"/>
      <c r="AF946"/>
      <c r="AG946"/>
      <c r="AH946"/>
      <c r="AI946"/>
      <c r="AJ946"/>
      <c r="AK946"/>
      <c r="AL946"/>
      <c r="AM946"/>
      <c r="AN946"/>
      <c r="AO946"/>
      <c r="AP946"/>
      <c r="AQ946"/>
      <c r="AR946"/>
      <c r="AS946"/>
      <c r="AT946"/>
      <c r="AU946"/>
      <c r="AV946"/>
      <c r="AW946"/>
      <c r="AX946"/>
      <c r="AY946"/>
      <c r="AZ946"/>
      <c r="BA946"/>
      <c r="BB946"/>
      <c r="BC946"/>
      <c r="BD946"/>
      <c r="BE946"/>
      <c r="BF946"/>
      <c r="BG946"/>
      <c r="BH946"/>
      <c r="BI946"/>
      <c r="BJ946"/>
      <c r="BK946"/>
      <c r="BL946"/>
      <c r="BM946"/>
      <c r="BN946"/>
      <c r="BO946"/>
      <c r="BP946"/>
      <c r="BQ946" s="485"/>
      <c r="BR946" s="485"/>
      <c r="BS946" s="485"/>
      <c r="BT946" s="19"/>
      <c r="BU946" s="19"/>
      <c r="BW946" s="19"/>
      <c r="BX946" s="19"/>
      <c r="BY946" s="19"/>
      <c r="BZ946" s="19"/>
      <c r="CA946" s="19"/>
      <c r="CB946" s="19"/>
      <c r="CC946" s="19"/>
      <c r="CD946" s="19"/>
      <c r="CE946" s="19"/>
      <c r="CF946" s="19"/>
      <c r="CG946" s="19"/>
      <c r="CH946" s="19"/>
      <c r="CI946" s="19"/>
      <c r="CJ946" s="19"/>
      <c r="CK946" s="9"/>
    </row>
    <row r="947" spans="1:89" s="201" customFormat="1" x14ac:dyDescent="0.25">
      <c r="A947" s="19"/>
      <c r="B947" s="19"/>
      <c r="C947" s="19"/>
      <c r="D947" s="194"/>
      <c r="E947" s="19"/>
      <c r="F947" s="19"/>
      <c r="G947" s="19"/>
      <c r="H947" s="19"/>
      <c r="I947" s="19"/>
      <c r="J947" s="19"/>
      <c r="K947" s="19"/>
      <c r="L947"/>
      <c r="M947"/>
      <c r="N947"/>
      <c r="O947"/>
      <c r="P947"/>
      <c r="Q947"/>
      <c r="R947"/>
      <c r="S947"/>
      <c r="T947"/>
      <c r="U947"/>
      <c r="V947"/>
      <c r="W947"/>
      <c r="X947"/>
      <c r="Y947"/>
      <c r="Z947"/>
      <c r="AA947"/>
      <c r="AB947"/>
      <c r="AC947"/>
      <c r="AD947"/>
      <c r="AE947"/>
      <c r="AF947"/>
      <c r="AG947"/>
      <c r="AH947"/>
      <c r="AI947"/>
      <c r="AJ947"/>
      <c r="AK947"/>
      <c r="AL947"/>
      <c r="AM947"/>
      <c r="AN947"/>
      <c r="AO947"/>
      <c r="AP947"/>
      <c r="AQ947"/>
      <c r="AR947"/>
      <c r="AS947"/>
      <c r="AT947"/>
      <c r="AU947"/>
      <c r="AV947"/>
      <c r="AW947"/>
      <c r="AX947"/>
      <c r="AY947"/>
      <c r="AZ947"/>
      <c r="BA947"/>
      <c r="BB947"/>
      <c r="BC947"/>
      <c r="BD947"/>
      <c r="BE947"/>
      <c r="BF947"/>
      <c r="BG947"/>
      <c r="BH947"/>
      <c r="BI947"/>
      <c r="BJ947"/>
      <c r="BK947"/>
      <c r="BL947"/>
      <c r="BM947"/>
      <c r="BN947"/>
      <c r="BO947"/>
      <c r="BP947"/>
      <c r="BQ947" s="485"/>
      <c r="BR947" s="485"/>
      <c r="BS947" s="485"/>
      <c r="BT947" s="19"/>
      <c r="BU947" s="19"/>
      <c r="BW947" s="19"/>
      <c r="BX947" s="19"/>
      <c r="BY947" s="19"/>
      <c r="BZ947" s="19"/>
      <c r="CA947" s="19"/>
      <c r="CB947" s="19"/>
      <c r="CC947" s="19"/>
      <c r="CD947" s="19"/>
      <c r="CE947" s="19"/>
      <c r="CF947" s="19"/>
      <c r="CG947" s="19"/>
      <c r="CH947" s="19"/>
      <c r="CI947" s="19"/>
      <c r="CJ947" s="19"/>
      <c r="CK947" s="9"/>
    </row>
    <row r="948" spans="1:89" s="201" customFormat="1" x14ac:dyDescent="0.25">
      <c r="A948" s="19"/>
      <c r="B948" s="19"/>
      <c r="C948" s="19"/>
      <c r="D948" s="194"/>
      <c r="E948" s="19"/>
      <c r="F948" s="19"/>
      <c r="G948" s="19"/>
      <c r="H948" s="19"/>
      <c r="I948" s="19"/>
      <c r="J948" s="19"/>
      <c r="K948" s="19"/>
      <c r="L948"/>
      <c r="M948"/>
      <c r="N948"/>
      <c r="O948"/>
      <c r="P948"/>
      <c r="Q948"/>
      <c r="R948"/>
      <c r="S948"/>
      <c r="T948"/>
      <c r="U948"/>
      <c r="V948"/>
      <c r="W948"/>
      <c r="X948"/>
      <c r="Y948"/>
      <c r="Z948"/>
      <c r="AA948"/>
      <c r="AB948"/>
      <c r="AC948"/>
      <c r="AD948"/>
      <c r="AE948"/>
      <c r="AF948"/>
      <c r="AG948"/>
      <c r="AH948"/>
      <c r="AI948"/>
      <c r="AJ948"/>
      <c r="AK948"/>
      <c r="AL948"/>
      <c r="AM948"/>
      <c r="AN948"/>
      <c r="AO948"/>
      <c r="AP948"/>
      <c r="AQ948"/>
      <c r="AR948"/>
      <c r="AS948"/>
      <c r="AT948"/>
      <c r="AU948"/>
      <c r="AV948"/>
      <c r="AW948"/>
      <c r="AX948"/>
      <c r="AY948"/>
      <c r="AZ948"/>
      <c r="BA948"/>
      <c r="BB948"/>
      <c r="BC948"/>
      <c r="BD948"/>
      <c r="BE948"/>
      <c r="BF948"/>
      <c r="BG948"/>
      <c r="BH948"/>
      <c r="BI948"/>
      <c r="BJ948"/>
      <c r="BK948"/>
      <c r="BL948"/>
      <c r="BM948"/>
      <c r="BN948"/>
      <c r="BO948"/>
      <c r="BP948"/>
      <c r="BQ948" s="485"/>
      <c r="BR948" s="485"/>
      <c r="BS948" s="485"/>
      <c r="BT948" s="19"/>
      <c r="BU948" s="19"/>
      <c r="BW948" s="19"/>
      <c r="BX948" s="19"/>
      <c r="BY948" s="19"/>
      <c r="BZ948" s="19"/>
      <c r="CA948" s="19"/>
      <c r="CB948" s="19"/>
      <c r="CC948" s="19"/>
      <c r="CD948" s="19"/>
      <c r="CE948" s="19"/>
      <c r="CF948" s="19"/>
      <c r="CG948" s="19"/>
      <c r="CH948" s="19"/>
      <c r="CI948" s="19"/>
      <c r="CJ948" s="19"/>
      <c r="CK948" s="9"/>
    </row>
    <row r="949" spans="1:89" s="201" customFormat="1" x14ac:dyDescent="0.25">
      <c r="A949" s="19"/>
      <c r="B949" s="19"/>
      <c r="C949" s="19"/>
      <c r="D949" s="194"/>
      <c r="E949" s="19"/>
      <c r="F949" s="19"/>
      <c r="G949" s="19"/>
      <c r="H949" s="19"/>
      <c r="I949" s="19"/>
      <c r="J949" s="19"/>
      <c r="K949" s="19"/>
      <c r="L949"/>
      <c r="M949"/>
      <c r="N949"/>
      <c r="O949"/>
      <c r="P949"/>
      <c r="Q949"/>
      <c r="R949"/>
      <c r="S949"/>
      <c r="T949"/>
      <c r="U949"/>
      <c r="V949"/>
      <c r="W949"/>
      <c r="X949"/>
      <c r="Y949"/>
      <c r="Z949"/>
      <c r="AA949"/>
      <c r="AB949"/>
      <c r="AC949"/>
      <c r="AD949"/>
      <c r="AE949"/>
      <c r="AF949"/>
      <c r="AG949"/>
      <c r="AH949"/>
      <c r="AI949"/>
      <c r="AJ949"/>
      <c r="AK949"/>
      <c r="AL949"/>
      <c r="AM949"/>
      <c r="AN949"/>
      <c r="AO949"/>
      <c r="AP949"/>
      <c r="AQ949"/>
      <c r="AR949"/>
      <c r="AS949"/>
      <c r="AT949"/>
      <c r="AU949"/>
      <c r="AV949"/>
      <c r="AW949"/>
      <c r="AX949"/>
      <c r="AY949"/>
      <c r="AZ949"/>
      <c r="BA949"/>
      <c r="BB949"/>
      <c r="BC949"/>
      <c r="BD949"/>
      <c r="BE949"/>
      <c r="BF949"/>
      <c r="BG949"/>
      <c r="BH949"/>
      <c r="BI949"/>
      <c r="BJ949"/>
      <c r="BK949"/>
      <c r="BL949"/>
      <c r="BM949"/>
      <c r="BN949"/>
      <c r="BO949"/>
      <c r="BP949"/>
      <c r="BQ949" s="485"/>
      <c r="BR949" s="485"/>
      <c r="BS949" s="485"/>
      <c r="BT949" s="19"/>
      <c r="BU949" s="19"/>
      <c r="BW949" s="19"/>
      <c r="BX949" s="19"/>
      <c r="BY949" s="19"/>
      <c r="BZ949" s="19"/>
      <c r="CA949" s="19"/>
      <c r="CB949" s="19"/>
      <c r="CC949" s="19"/>
      <c r="CD949" s="19"/>
      <c r="CE949" s="19"/>
      <c r="CF949" s="19"/>
      <c r="CG949" s="19"/>
      <c r="CH949" s="19"/>
      <c r="CI949" s="19"/>
      <c r="CJ949" s="19"/>
      <c r="CK949" s="9"/>
    </row>
    <row r="950" spans="1:89" s="201" customFormat="1" x14ac:dyDescent="0.25">
      <c r="A950" s="19"/>
      <c r="B950" s="19"/>
      <c r="C950" s="19"/>
      <c r="D950" s="194"/>
      <c r="E950" s="19"/>
      <c r="F950" s="19"/>
      <c r="G950" s="19"/>
      <c r="H950" s="19"/>
      <c r="I950" s="19"/>
      <c r="J950" s="19"/>
      <c r="K950" s="19"/>
      <c r="L950"/>
      <c r="M950"/>
      <c r="N950"/>
      <c r="O950"/>
      <c r="P950"/>
      <c r="Q950"/>
      <c r="R950"/>
      <c r="S950"/>
      <c r="T950"/>
      <c r="U950"/>
      <c r="V950"/>
      <c r="W950"/>
      <c r="X950"/>
      <c r="Y950"/>
      <c r="Z950"/>
      <c r="AA950"/>
      <c r="AB950"/>
      <c r="AC950"/>
      <c r="AD950"/>
      <c r="AE950"/>
      <c r="AF950"/>
      <c r="AG950"/>
      <c r="AH950"/>
      <c r="AI950"/>
      <c r="AJ950"/>
      <c r="AK950"/>
      <c r="AL950"/>
      <c r="AM950"/>
      <c r="AN950"/>
      <c r="AO950"/>
      <c r="AP950"/>
      <c r="AQ950"/>
      <c r="AR950"/>
      <c r="AS950"/>
      <c r="AT950"/>
      <c r="AU950"/>
      <c r="AV950"/>
      <c r="AW950"/>
      <c r="AX950"/>
      <c r="AY950"/>
      <c r="AZ950"/>
      <c r="BA950"/>
      <c r="BB950"/>
      <c r="BC950"/>
      <c r="BD950"/>
      <c r="BE950"/>
      <c r="BF950"/>
      <c r="BG950"/>
      <c r="BH950"/>
      <c r="BI950"/>
      <c r="BJ950"/>
      <c r="BK950"/>
      <c r="BL950"/>
      <c r="BM950"/>
      <c r="BN950"/>
      <c r="BO950"/>
      <c r="BP950"/>
      <c r="BQ950" s="485"/>
      <c r="BR950" s="485"/>
      <c r="BS950" s="485"/>
      <c r="BT950" s="19"/>
      <c r="BU950" s="19"/>
      <c r="BW950" s="19"/>
      <c r="BX950" s="19"/>
      <c r="BY950" s="19"/>
      <c r="BZ950" s="19"/>
      <c r="CA950" s="19"/>
      <c r="CB950" s="19"/>
      <c r="CC950" s="19"/>
      <c r="CD950" s="19"/>
      <c r="CE950" s="19"/>
      <c r="CF950" s="19"/>
      <c r="CG950" s="19"/>
      <c r="CH950" s="19"/>
      <c r="CI950" s="19"/>
      <c r="CJ950" s="19"/>
      <c r="CK950" s="9"/>
    </row>
    <row r="951" spans="1:89" s="201" customFormat="1" x14ac:dyDescent="0.25">
      <c r="A951" s="19"/>
      <c r="B951" s="19"/>
      <c r="C951" s="19"/>
      <c r="D951" s="194"/>
      <c r="E951" s="19"/>
      <c r="F951" s="19"/>
      <c r="G951" s="19"/>
      <c r="H951" s="19"/>
      <c r="I951" s="19"/>
      <c r="J951" s="19"/>
      <c r="K951" s="19"/>
      <c r="L951"/>
      <c r="M951"/>
      <c r="N951"/>
      <c r="O951"/>
      <c r="P951"/>
      <c r="Q951"/>
      <c r="R951"/>
      <c r="S951"/>
      <c r="T951"/>
      <c r="U951"/>
      <c r="V951"/>
      <c r="W951"/>
      <c r="X951"/>
      <c r="Y951"/>
      <c r="Z951"/>
      <c r="AA951"/>
      <c r="AB951"/>
      <c r="AC951"/>
      <c r="AD951"/>
      <c r="AE951"/>
      <c r="AF951"/>
      <c r="AG951"/>
      <c r="AH951"/>
      <c r="AI951"/>
      <c r="AJ951"/>
      <c r="AK951"/>
      <c r="AL951"/>
      <c r="AM951"/>
      <c r="AN951"/>
      <c r="AO951"/>
      <c r="AP951"/>
      <c r="AQ951"/>
      <c r="AR951"/>
      <c r="AS951"/>
      <c r="AT951"/>
      <c r="AU951"/>
      <c r="AV951"/>
      <c r="AW951"/>
      <c r="AX951"/>
      <c r="AY951"/>
      <c r="AZ951"/>
      <c r="BA951"/>
      <c r="BB951"/>
      <c r="BC951"/>
      <c r="BD951"/>
      <c r="BE951"/>
      <c r="BF951"/>
      <c r="BG951"/>
      <c r="BH951"/>
      <c r="BI951"/>
      <c r="BJ951"/>
      <c r="BK951"/>
      <c r="BL951"/>
      <c r="BM951"/>
      <c r="BN951"/>
      <c r="BO951"/>
      <c r="BP951"/>
      <c r="BQ951" s="485"/>
      <c r="BR951" s="485"/>
      <c r="BS951" s="485"/>
      <c r="BT951" s="19"/>
      <c r="BU951" s="19"/>
      <c r="BW951" s="19"/>
      <c r="BX951" s="19"/>
      <c r="BY951" s="19"/>
      <c r="BZ951" s="19"/>
      <c r="CA951" s="19"/>
      <c r="CB951" s="19"/>
      <c r="CC951" s="19"/>
      <c r="CD951" s="19"/>
      <c r="CE951" s="19"/>
      <c r="CF951" s="19"/>
      <c r="CG951" s="19"/>
      <c r="CH951" s="19"/>
      <c r="CI951" s="19"/>
      <c r="CJ951" s="19"/>
      <c r="CK951" s="9"/>
    </row>
    <row r="952" spans="1:89" s="201" customFormat="1" x14ac:dyDescent="0.25">
      <c r="A952" s="19"/>
      <c r="B952" s="19"/>
      <c r="C952" s="19"/>
      <c r="D952" s="194"/>
      <c r="E952" s="19"/>
      <c r="F952" s="19"/>
      <c r="G952" s="19"/>
      <c r="H952" s="19"/>
      <c r="I952" s="19"/>
      <c r="J952" s="19"/>
      <c r="K952" s="19"/>
      <c r="L952"/>
      <c r="M952"/>
      <c r="N952"/>
      <c r="O952"/>
      <c r="P952"/>
      <c r="Q952"/>
      <c r="R952"/>
      <c r="S952"/>
      <c r="T952"/>
      <c r="U952"/>
      <c r="V952"/>
      <c r="W952"/>
      <c r="X952"/>
      <c r="Y952"/>
      <c r="Z952"/>
      <c r="AA952"/>
      <c r="AB952"/>
      <c r="AC952"/>
      <c r="AD952"/>
      <c r="AE952"/>
      <c r="AF952"/>
      <c r="AG952"/>
      <c r="AH952"/>
      <c r="AI952"/>
      <c r="AJ952"/>
      <c r="AK952"/>
      <c r="AL952"/>
      <c r="AM952"/>
      <c r="AN952"/>
      <c r="AO952"/>
      <c r="AP952"/>
      <c r="AQ952"/>
      <c r="AR952"/>
      <c r="AS952"/>
      <c r="AT952"/>
      <c r="AU952"/>
      <c r="AV952"/>
      <c r="AW952"/>
      <c r="AX952"/>
      <c r="AY952"/>
      <c r="AZ952"/>
      <c r="BA952"/>
      <c r="BB952"/>
      <c r="BC952"/>
      <c r="BD952"/>
      <c r="BE952"/>
      <c r="BF952"/>
      <c r="BG952"/>
      <c r="BH952"/>
      <c r="BI952"/>
      <c r="BJ952"/>
      <c r="BK952"/>
      <c r="BL952"/>
      <c r="BM952"/>
      <c r="BN952"/>
      <c r="BO952"/>
      <c r="BP952"/>
      <c r="BQ952" s="485"/>
      <c r="BR952" s="485"/>
      <c r="BS952" s="485"/>
      <c r="BT952" s="19"/>
      <c r="BU952" s="19"/>
      <c r="BW952" s="19"/>
      <c r="BX952" s="19"/>
      <c r="BY952" s="19"/>
      <c r="BZ952" s="19"/>
      <c r="CA952" s="19"/>
      <c r="CB952" s="19"/>
      <c r="CC952" s="19"/>
      <c r="CD952" s="19"/>
      <c r="CE952" s="19"/>
      <c r="CF952" s="19"/>
      <c r="CG952" s="19"/>
      <c r="CH952" s="19"/>
      <c r="CI952" s="19"/>
      <c r="CJ952" s="19"/>
      <c r="CK952" s="9"/>
    </row>
    <row r="953" spans="1:89" s="201" customFormat="1" x14ac:dyDescent="0.25">
      <c r="A953" s="19"/>
      <c r="B953" s="19"/>
      <c r="C953" s="19"/>
      <c r="D953" s="194"/>
      <c r="E953" s="19"/>
      <c r="F953" s="19"/>
      <c r="G953" s="19"/>
      <c r="H953" s="19"/>
      <c r="I953" s="19"/>
      <c r="J953" s="19"/>
      <c r="K953" s="19"/>
      <c r="L953"/>
      <c r="M953"/>
      <c r="N953"/>
      <c r="O953"/>
      <c r="P953"/>
      <c r="Q953"/>
      <c r="R953"/>
      <c r="S953"/>
      <c r="T953"/>
      <c r="U953"/>
      <c r="V953"/>
      <c r="W953"/>
      <c r="X953"/>
      <c r="Y953"/>
      <c r="Z953"/>
      <c r="AA953"/>
      <c r="AB953"/>
      <c r="AC953"/>
      <c r="AD953"/>
      <c r="AE953"/>
      <c r="AF953"/>
      <c r="AG953"/>
      <c r="AH953"/>
      <c r="AI953"/>
      <c r="AJ953"/>
      <c r="AK953"/>
      <c r="AL953"/>
      <c r="AM953"/>
      <c r="AN953"/>
      <c r="AO953"/>
      <c r="AP953"/>
      <c r="AQ953"/>
      <c r="AR953"/>
      <c r="AS953"/>
      <c r="AT953"/>
      <c r="AU953"/>
      <c r="AV953"/>
      <c r="AW953"/>
      <c r="AX953"/>
      <c r="AY953"/>
      <c r="AZ953"/>
      <c r="BA953"/>
      <c r="BB953"/>
      <c r="BC953"/>
      <c r="BD953"/>
      <c r="BE953"/>
      <c r="BF953"/>
      <c r="BG953"/>
      <c r="BH953"/>
      <c r="BI953"/>
      <c r="BJ953"/>
      <c r="BK953"/>
      <c r="BL953"/>
      <c r="BM953"/>
      <c r="BN953"/>
      <c r="BO953"/>
      <c r="BP953"/>
      <c r="BQ953" s="485"/>
      <c r="BR953" s="485"/>
      <c r="BS953" s="485"/>
      <c r="BT953" s="19"/>
      <c r="BU953" s="19"/>
      <c r="BW953" s="19"/>
      <c r="BX953" s="19"/>
      <c r="BY953" s="19"/>
      <c r="BZ953" s="19"/>
      <c r="CA953" s="19"/>
      <c r="CB953" s="19"/>
      <c r="CC953" s="19"/>
      <c r="CD953" s="19"/>
      <c r="CE953" s="19"/>
      <c r="CF953" s="19"/>
      <c r="CG953" s="19"/>
      <c r="CH953" s="19"/>
      <c r="CI953" s="19"/>
      <c r="CJ953" s="19"/>
      <c r="CK953" s="9"/>
    </row>
    <row r="954" spans="1:89" s="201" customFormat="1" x14ac:dyDescent="0.25">
      <c r="A954" s="19"/>
      <c r="B954" s="19"/>
      <c r="C954" s="19"/>
      <c r="D954" s="194"/>
      <c r="E954" s="19"/>
      <c r="F954" s="19"/>
      <c r="G954" s="19"/>
      <c r="H954" s="19"/>
      <c r="I954" s="19"/>
      <c r="J954" s="19"/>
      <c r="K954" s="19"/>
      <c r="L954"/>
      <c r="M954"/>
      <c r="N954"/>
      <c r="O954"/>
      <c r="P954"/>
      <c r="Q954"/>
      <c r="R954"/>
      <c r="S954"/>
      <c r="T954"/>
      <c r="U954"/>
      <c r="V954"/>
      <c r="W954"/>
      <c r="X954"/>
      <c r="Y954"/>
      <c r="Z954"/>
      <c r="AA954"/>
      <c r="AB954"/>
      <c r="AC954"/>
      <c r="AD954"/>
      <c r="AE954"/>
      <c r="AF954"/>
      <c r="AG954"/>
      <c r="AH954"/>
      <c r="AI954"/>
      <c r="AJ954"/>
      <c r="AK954"/>
      <c r="AL954"/>
      <c r="AM954"/>
      <c r="AN954"/>
      <c r="AO954"/>
      <c r="AP954"/>
      <c r="AQ954"/>
      <c r="AR954"/>
      <c r="AS954"/>
      <c r="AT954"/>
      <c r="AU954"/>
      <c r="AV954"/>
      <c r="AW954"/>
      <c r="AX954"/>
      <c r="AY954"/>
      <c r="AZ954"/>
      <c r="BA954"/>
      <c r="BB954"/>
      <c r="BC954"/>
      <c r="BD954"/>
      <c r="BE954"/>
      <c r="BF954"/>
      <c r="BG954"/>
      <c r="BH954"/>
      <c r="BI954"/>
      <c r="BJ954"/>
      <c r="BK954"/>
      <c r="BL954"/>
      <c r="BM954"/>
      <c r="BN954"/>
      <c r="BO954"/>
      <c r="BP954"/>
      <c r="BQ954" s="485"/>
      <c r="BR954" s="485"/>
      <c r="BS954" s="485"/>
      <c r="BT954" s="19"/>
      <c r="BU954" s="19"/>
      <c r="BW954" s="19"/>
      <c r="BX954" s="19"/>
      <c r="BY954" s="19"/>
      <c r="BZ954" s="19"/>
      <c r="CA954" s="19"/>
      <c r="CB954" s="19"/>
      <c r="CC954" s="19"/>
      <c r="CD954" s="19"/>
      <c r="CE954" s="19"/>
      <c r="CF954" s="19"/>
      <c r="CG954" s="19"/>
      <c r="CH954" s="19"/>
      <c r="CI954" s="19"/>
      <c r="CJ954" s="19"/>
      <c r="CK954" s="9"/>
    </row>
    <row r="955" spans="1:89" s="201" customFormat="1" x14ac:dyDescent="0.25">
      <c r="A955" s="19"/>
      <c r="B955" s="19"/>
      <c r="C955" s="19"/>
      <c r="D955" s="194"/>
      <c r="E955" s="19"/>
      <c r="F955" s="19"/>
      <c r="G955" s="19"/>
      <c r="H955" s="19"/>
      <c r="I955" s="19"/>
      <c r="J955" s="19"/>
      <c r="K955" s="19"/>
      <c r="L955"/>
      <c r="M955"/>
      <c r="N955"/>
      <c r="O955"/>
      <c r="P955"/>
      <c r="Q955"/>
      <c r="R955"/>
      <c r="S955"/>
      <c r="T955"/>
      <c r="U955"/>
      <c r="V955"/>
      <c r="W955"/>
      <c r="X955"/>
      <c r="Y955"/>
      <c r="Z955"/>
      <c r="AA955"/>
      <c r="AB955"/>
      <c r="AC955"/>
      <c r="AD955"/>
      <c r="AE955"/>
      <c r="AF955"/>
      <c r="AG955"/>
      <c r="AH955"/>
      <c r="AI955"/>
      <c r="AJ955"/>
      <c r="AK955"/>
      <c r="AL955"/>
      <c r="AM955"/>
      <c r="AN955"/>
      <c r="AO955"/>
      <c r="AP955"/>
      <c r="AQ955"/>
      <c r="AR955"/>
      <c r="AS955"/>
      <c r="AT955"/>
      <c r="AU955"/>
      <c r="AV955"/>
      <c r="AW955"/>
      <c r="AX955"/>
      <c r="AY955"/>
      <c r="AZ955"/>
      <c r="BA955"/>
      <c r="BB955"/>
      <c r="BC955"/>
      <c r="BD955"/>
      <c r="BE955"/>
      <c r="BF955"/>
      <c r="BG955"/>
      <c r="BH955"/>
      <c r="BI955"/>
      <c r="BJ955"/>
      <c r="BK955"/>
      <c r="BL955"/>
      <c r="BM955"/>
      <c r="BN955"/>
      <c r="BO955"/>
      <c r="BP955"/>
      <c r="BQ955" s="485"/>
      <c r="BR955" s="485"/>
      <c r="BS955" s="485"/>
      <c r="BT955" s="19"/>
      <c r="BU955" s="19"/>
      <c r="BW955" s="19"/>
      <c r="BX955" s="19"/>
      <c r="BY955" s="19"/>
      <c r="BZ955" s="19"/>
      <c r="CA955" s="19"/>
      <c r="CB955" s="19"/>
      <c r="CC955" s="19"/>
      <c r="CD955" s="19"/>
      <c r="CE955" s="19"/>
      <c r="CF955" s="19"/>
      <c r="CG955" s="19"/>
      <c r="CH955" s="19"/>
      <c r="CI955" s="19"/>
      <c r="CJ955" s="19"/>
      <c r="CK955" s="9"/>
    </row>
    <row r="956" spans="1:89" s="201" customFormat="1" x14ac:dyDescent="0.25">
      <c r="A956" s="19"/>
      <c r="B956" s="19"/>
      <c r="C956" s="19"/>
      <c r="D956" s="194"/>
      <c r="E956" s="19"/>
      <c r="F956" s="19"/>
      <c r="G956" s="19"/>
      <c r="H956" s="19"/>
      <c r="I956" s="19"/>
      <c r="J956" s="19"/>
      <c r="K956" s="19"/>
      <c r="L956"/>
      <c r="M956"/>
      <c r="N956"/>
      <c r="O956"/>
      <c r="P956"/>
      <c r="Q956"/>
      <c r="R956"/>
      <c r="S956"/>
      <c r="T956"/>
      <c r="U956"/>
      <c r="V956"/>
      <c r="W956"/>
      <c r="X956"/>
      <c r="Y956"/>
      <c r="Z956"/>
      <c r="AA956"/>
      <c r="AB956"/>
      <c r="AC956"/>
      <c r="AD956"/>
      <c r="AE956"/>
      <c r="AF956"/>
      <c r="AG956"/>
      <c r="AH956"/>
      <c r="AI956"/>
      <c r="AJ956"/>
      <c r="AK956"/>
      <c r="AL956"/>
      <c r="AM956"/>
      <c r="AN956"/>
      <c r="AO956"/>
      <c r="AP956"/>
      <c r="AQ956"/>
      <c r="AR956"/>
      <c r="AS956"/>
      <c r="AT956"/>
      <c r="AU956"/>
      <c r="AV956"/>
      <c r="AW956"/>
      <c r="AX956"/>
      <c r="AY956"/>
      <c r="AZ956"/>
      <c r="BA956"/>
      <c r="BB956"/>
      <c r="BC956"/>
      <c r="BD956"/>
      <c r="BE956"/>
      <c r="BF956"/>
      <c r="BG956"/>
      <c r="BH956"/>
      <c r="BI956"/>
      <c r="BJ956"/>
      <c r="BK956"/>
      <c r="BL956"/>
      <c r="BM956"/>
      <c r="BN956"/>
      <c r="BO956"/>
      <c r="BP956"/>
      <c r="BQ956" s="485"/>
      <c r="BR956" s="485"/>
      <c r="BS956" s="485"/>
      <c r="BT956" s="19"/>
      <c r="BU956" s="19"/>
      <c r="BW956" s="19"/>
      <c r="BX956" s="19"/>
      <c r="BY956" s="19"/>
      <c r="BZ956" s="19"/>
      <c r="CA956" s="19"/>
      <c r="CB956" s="19"/>
      <c r="CC956" s="19"/>
      <c r="CD956" s="19"/>
      <c r="CE956" s="19"/>
      <c r="CF956" s="19"/>
      <c r="CG956" s="19"/>
      <c r="CH956" s="19"/>
      <c r="CI956" s="19"/>
      <c r="CJ956" s="19"/>
      <c r="CK956" s="9"/>
    </row>
    <row r="957" spans="1:89" s="201" customFormat="1" x14ac:dyDescent="0.25">
      <c r="A957" s="19"/>
      <c r="B957" s="19"/>
      <c r="C957" s="19"/>
      <c r="D957" s="194"/>
      <c r="E957" s="19"/>
      <c r="F957" s="19"/>
      <c r="G957" s="19"/>
      <c r="H957" s="19"/>
      <c r="I957" s="19"/>
      <c r="J957" s="19"/>
      <c r="K957" s="19"/>
      <c r="L957"/>
      <c r="M957"/>
      <c r="N957"/>
      <c r="O957"/>
      <c r="P957"/>
      <c r="Q957"/>
      <c r="R957"/>
      <c r="S957"/>
      <c r="T957"/>
      <c r="U957"/>
      <c r="V957"/>
      <c r="W957"/>
      <c r="X957"/>
      <c r="Y957"/>
      <c r="Z957"/>
      <c r="AA957"/>
      <c r="AB957"/>
      <c r="AC957"/>
      <c r="AD957"/>
      <c r="AE957"/>
      <c r="AF957"/>
      <c r="AG957"/>
      <c r="AH957"/>
      <c r="AI957"/>
      <c r="AJ957"/>
      <c r="AK957"/>
      <c r="AL957"/>
      <c r="AM957"/>
      <c r="AN957"/>
      <c r="AO957"/>
      <c r="AP957"/>
      <c r="AQ957"/>
      <c r="AR957"/>
      <c r="AS957"/>
      <c r="AT957"/>
      <c r="AU957"/>
      <c r="AV957"/>
      <c r="AW957"/>
      <c r="AX957"/>
      <c r="AY957"/>
      <c r="AZ957"/>
      <c r="BA957"/>
      <c r="BB957"/>
      <c r="BC957"/>
      <c r="BD957"/>
      <c r="BE957"/>
      <c r="BF957"/>
      <c r="BG957"/>
      <c r="BH957"/>
      <c r="BI957"/>
      <c r="BJ957"/>
      <c r="BK957"/>
      <c r="BL957"/>
      <c r="BM957"/>
      <c r="BN957"/>
      <c r="BO957"/>
      <c r="BP957"/>
      <c r="BQ957" s="485"/>
      <c r="BR957" s="485"/>
      <c r="BS957" s="485"/>
      <c r="BT957" s="19"/>
      <c r="BU957" s="19"/>
      <c r="BW957" s="19"/>
      <c r="BX957" s="19"/>
      <c r="BY957" s="19"/>
      <c r="BZ957" s="19"/>
      <c r="CA957" s="19"/>
      <c r="CB957" s="19"/>
      <c r="CC957" s="19"/>
      <c r="CD957" s="19"/>
      <c r="CE957" s="19"/>
      <c r="CF957" s="19"/>
      <c r="CG957" s="19"/>
      <c r="CH957" s="19"/>
      <c r="CI957" s="19"/>
      <c r="CJ957" s="19"/>
      <c r="CK957" s="9"/>
    </row>
    <row r="958" spans="1:89" s="201" customFormat="1" x14ac:dyDescent="0.25">
      <c r="A958" s="19"/>
      <c r="B958" s="19"/>
      <c r="C958" s="19"/>
      <c r="D958" s="194"/>
      <c r="E958" s="19"/>
      <c r="F958" s="19"/>
      <c r="G958" s="19"/>
      <c r="H958" s="19"/>
      <c r="I958" s="19"/>
      <c r="J958" s="19"/>
      <c r="K958" s="19"/>
      <c r="L958"/>
      <c r="M958"/>
      <c r="N958"/>
      <c r="O958"/>
      <c r="P958"/>
      <c r="Q958"/>
      <c r="R958"/>
      <c r="S958"/>
      <c r="T958"/>
      <c r="U958"/>
      <c r="V958"/>
      <c r="W958"/>
      <c r="X958"/>
      <c r="Y958"/>
      <c r="Z958"/>
      <c r="AA958"/>
      <c r="AB958"/>
      <c r="AC958"/>
      <c r="AD958"/>
      <c r="AE958"/>
      <c r="AF958"/>
      <c r="AG958"/>
      <c r="AH958"/>
      <c r="AI958"/>
      <c r="AJ958"/>
      <c r="AK958"/>
      <c r="AL958"/>
      <c r="AM958"/>
      <c r="AN958"/>
      <c r="AO958"/>
      <c r="AP958"/>
      <c r="AQ958"/>
      <c r="AR958"/>
      <c r="AS958"/>
      <c r="AT958"/>
      <c r="AU958"/>
      <c r="AV958"/>
      <c r="AW958"/>
      <c r="AX958"/>
      <c r="AY958"/>
      <c r="AZ958"/>
      <c r="BA958"/>
      <c r="BB958"/>
      <c r="BC958"/>
      <c r="BD958"/>
      <c r="BE958"/>
      <c r="BF958"/>
      <c r="BG958"/>
      <c r="BH958"/>
      <c r="BI958"/>
      <c r="BJ958"/>
      <c r="BK958"/>
      <c r="BL958"/>
      <c r="BM958"/>
      <c r="BN958"/>
      <c r="BO958"/>
      <c r="BP958"/>
      <c r="BQ958" s="485"/>
      <c r="BR958" s="485"/>
      <c r="BS958" s="485"/>
      <c r="BT958" s="19"/>
      <c r="BU958" s="19"/>
      <c r="BW958" s="19"/>
      <c r="BX958" s="19"/>
      <c r="BY958" s="19"/>
      <c r="BZ958" s="19"/>
      <c r="CA958" s="19"/>
      <c r="CB958" s="19"/>
      <c r="CC958" s="19"/>
      <c r="CD958" s="19"/>
      <c r="CE958" s="19"/>
      <c r="CF958" s="19"/>
      <c r="CG958" s="19"/>
      <c r="CH958" s="19"/>
      <c r="CI958" s="19"/>
      <c r="CJ958" s="19"/>
      <c r="CK958" s="9"/>
    </row>
    <row r="959" spans="1:89" s="201" customFormat="1" x14ac:dyDescent="0.25">
      <c r="A959" s="19"/>
      <c r="B959" s="19"/>
      <c r="C959" s="19"/>
      <c r="D959" s="194"/>
      <c r="E959" s="19"/>
      <c r="F959" s="19"/>
      <c r="G959" s="19"/>
      <c r="H959" s="19"/>
      <c r="I959" s="19"/>
      <c r="J959" s="19"/>
      <c r="K959" s="19"/>
      <c r="L959"/>
      <c r="M959"/>
      <c r="N959"/>
      <c r="O959"/>
      <c r="P959"/>
      <c r="Q959"/>
      <c r="R959"/>
      <c r="S959"/>
      <c r="T959"/>
      <c r="U959"/>
      <c r="V959"/>
      <c r="W959"/>
      <c r="X959"/>
      <c r="Y959"/>
      <c r="Z959"/>
      <c r="AA959"/>
      <c r="AB959"/>
      <c r="AC959"/>
      <c r="AD959"/>
      <c r="AE959"/>
      <c r="AF959"/>
      <c r="AG959"/>
      <c r="AH959"/>
      <c r="AI959"/>
      <c r="AJ959"/>
      <c r="AK959"/>
      <c r="AL959"/>
      <c r="AM959"/>
      <c r="AN959"/>
      <c r="AO959"/>
      <c r="AP959"/>
      <c r="AQ959"/>
      <c r="AR959"/>
      <c r="AS959"/>
      <c r="AT959"/>
      <c r="AU959"/>
      <c r="AV959"/>
      <c r="AW959"/>
      <c r="AX959"/>
      <c r="AY959"/>
      <c r="AZ959"/>
      <c r="BA959"/>
      <c r="BB959"/>
      <c r="BC959"/>
      <c r="BD959"/>
      <c r="BE959"/>
      <c r="BF959"/>
      <c r="BG959"/>
      <c r="BH959"/>
      <c r="BI959"/>
      <c r="BJ959"/>
      <c r="BK959"/>
      <c r="BL959"/>
      <c r="BM959"/>
      <c r="BN959"/>
      <c r="BO959"/>
      <c r="BP959"/>
      <c r="BQ959" s="485"/>
      <c r="BR959" s="485"/>
      <c r="BS959" s="485"/>
      <c r="BT959" s="19"/>
      <c r="BU959" s="19"/>
      <c r="BW959" s="19"/>
      <c r="BX959" s="19"/>
      <c r="BY959" s="19"/>
      <c r="BZ959" s="19"/>
      <c r="CA959" s="19"/>
      <c r="CB959" s="19"/>
      <c r="CC959" s="19"/>
      <c r="CD959" s="19"/>
      <c r="CE959" s="19"/>
      <c r="CF959" s="19"/>
      <c r="CG959" s="19"/>
      <c r="CH959" s="19"/>
      <c r="CI959" s="19"/>
      <c r="CJ959" s="19"/>
      <c r="CK959" s="9"/>
    </row>
    <row r="960" spans="1:89" s="201" customFormat="1" x14ac:dyDescent="0.25">
      <c r="A960" s="19"/>
      <c r="B960" s="19"/>
      <c r="C960" s="19"/>
      <c r="D960" s="194"/>
      <c r="E960" s="19"/>
      <c r="F960" s="19"/>
      <c r="G960" s="19"/>
      <c r="H960" s="19"/>
      <c r="I960" s="19"/>
      <c r="J960" s="19"/>
      <c r="K960" s="19"/>
      <c r="L960"/>
      <c r="M960"/>
      <c r="N960"/>
      <c r="O960"/>
      <c r="P960"/>
      <c r="Q960"/>
      <c r="R960"/>
      <c r="S960"/>
      <c r="T960"/>
      <c r="U960"/>
      <c r="V960"/>
      <c r="W960"/>
      <c r="X960"/>
      <c r="Y960"/>
      <c r="Z960"/>
      <c r="AA960"/>
      <c r="AB960"/>
      <c r="AC960"/>
      <c r="AD960"/>
      <c r="AE960"/>
      <c r="AF960"/>
      <c r="AG960"/>
      <c r="AH960"/>
      <c r="AI960"/>
      <c r="AJ960"/>
      <c r="AK960"/>
      <c r="AL960"/>
      <c r="AM960"/>
      <c r="AN960"/>
      <c r="AO960"/>
      <c r="AP960"/>
      <c r="AQ960"/>
      <c r="AR960"/>
      <c r="AS960"/>
      <c r="AT960"/>
      <c r="AU960"/>
      <c r="AV960"/>
      <c r="AW960"/>
      <c r="AX960"/>
      <c r="AY960"/>
      <c r="AZ960"/>
      <c r="BA960"/>
      <c r="BB960"/>
      <c r="BC960"/>
      <c r="BD960"/>
      <c r="BE960"/>
      <c r="BF960"/>
      <c r="BG960"/>
      <c r="BH960"/>
      <c r="BI960"/>
      <c r="BJ960"/>
      <c r="BK960"/>
      <c r="BL960"/>
      <c r="BM960"/>
      <c r="BN960"/>
      <c r="BO960"/>
      <c r="BP960"/>
      <c r="BQ960" s="485"/>
      <c r="BR960" s="485"/>
      <c r="BS960" s="485"/>
      <c r="BT960" s="19"/>
      <c r="BU960" s="19"/>
      <c r="BW960" s="19"/>
      <c r="BX960" s="19"/>
      <c r="BY960" s="19"/>
      <c r="BZ960" s="19"/>
      <c r="CA960" s="19"/>
      <c r="CB960" s="19"/>
      <c r="CC960" s="19"/>
      <c r="CD960" s="19"/>
      <c r="CE960" s="19"/>
      <c r="CF960" s="19"/>
      <c r="CG960" s="19"/>
      <c r="CH960" s="19"/>
      <c r="CI960" s="19"/>
      <c r="CJ960" s="19"/>
      <c r="CK960" s="9"/>
    </row>
    <row r="961" spans="1:89" s="201" customFormat="1" x14ac:dyDescent="0.25">
      <c r="A961" s="19"/>
      <c r="B961" s="19"/>
      <c r="C961" s="19"/>
      <c r="D961" s="194"/>
      <c r="E961" s="19"/>
      <c r="F961" s="19"/>
      <c r="G961" s="19"/>
      <c r="H961" s="19"/>
      <c r="I961" s="19"/>
      <c r="J961" s="19"/>
      <c r="K961" s="19"/>
      <c r="L961"/>
      <c r="M961"/>
      <c r="N961"/>
      <c r="O961"/>
      <c r="P961"/>
      <c r="Q961"/>
      <c r="R961"/>
      <c r="S961"/>
      <c r="T961"/>
      <c r="U961"/>
      <c r="V961"/>
      <c r="W961"/>
      <c r="X961"/>
      <c r="Y961"/>
      <c r="Z961"/>
      <c r="AA961"/>
      <c r="AB961"/>
      <c r="AC961"/>
      <c r="AD961"/>
      <c r="AE961"/>
      <c r="AF961"/>
      <c r="AG961"/>
      <c r="AH961"/>
      <c r="AI961"/>
      <c r="AJ961"/>
      <c r="AK961"/>
      <c r="AL961"/>
      <c r="AM961"/>
      <c r="AN961"/>
      <c r="AO961"/>
      <c r="AP961"/>
      <c r="AQ961"/>
      <c r="AR961"/>
      <c r="AS961"/>
      <c r="AT961"/>
      <c r="AU961"/>
      <c r="AV961"/>
      <c r="AW961"/>
      <c r="AX961"/>
      <c r="AY961"/>
      <c r="AZ961"/>
      <c r="BA961"/>
      <c r="BB961"/>
      <c r="BC961"/>
      <c r="BD961"/>
      <c r="BE961"/>
      <c r="BF961"/>
      <c r="BG961"/>
      <c r="BH961"/>
      <c r="BI961"/>
      <c r="BJ961"/>
      <c r="BK961"/>
      <c r="BL961"/>
      <c r="BM961"/>
      <c r="BN961"/>
      <c r="BO961"/>
      <c r="BP961"/>
      <c r="BQ961" s="485"/>
      <c r="BR961" s="485"/>
      <c r="BS961" s="485"/>
      <c r="BT961" s="19"/>
      <c r="BU961" s="19"/>
      <c r="BW961" s="19"/>
      <c r="BX961" s="19"/>
      <c r="BY961" s="19"/>
      <c r="BZ961" s="19"/>
      <c r="CA961" s="19"/>
      <c r="CB961" s="19"/>
      <c r="CC961" s="19"/>
      <c r="CD961" s="19"/>
      <c r="CE961" s="19"/>
      <c r="CF961" s="19"/>
      <c r="CG961" s="19"/>
      <c r="CH961" s="19"/>
      <c r="CI961" s="19"/>
      <c r="CJ961" s="19"/>
      <c r="CK961" s="9"/>
    </row>
    <row r="962" spans="1:89" s="201" customFormat="1" x14ac:dyDescent="0.25">
      <c r="A962" s="19"/>
      <c r="B962" s="19"/>
      <c r="C962" s="19"/>
      <c r="D962" s="194"/>
      <c r="E962" s="19"/>
      <c r="F962" s="19"/>
      <c r="G962" s="19"/>
      <c r="H962" s="19"/>
      <c r="I962" s="19"/>
      <c r="J962" s="19"/>
      <c r="K962" s="19"/>
      <c r="L962"/>
      <c r="M962"/>
      <c r="N962"/>
      <c r="O962"/>
      <c r="P962"/>
      <c r="Q962"/>
      <c r="R962"/>
      <c r="S962"/>
      <c r="T962"/>
      <c r="U962"/>
      <c r="V962"/>
      <c r="W962"/>
      <c r="X962"/>
      <c r="Y962"/>
      <c r="Z962"/>
      <c r="AA962"/>
      <c r="AB962"/>
      <c r="AC962"/>
      <c r="AD962"/>
      <c r="AE962"/>
      <c r="AF962"/>
      <c r="AG962"/>
      <c r="AH962"/>
      <c r="AI962"/>
      <c r="AJ962"/>
      <c r="AK962"/>
      <c r="AL962"/>
      <c r="AM962"/>
      <c r="AN962"/>
      <c r="AO962"/>
      <c r="AP962"/>
      <c r="AQ962"/>
      <c r="AR962"/>
      <c r="AS962"/>
      <c r="AT962"/>
      <c r="AU962"/>
      <c r="AV962"/>
      <c r="AW962"/>
      <c r="AX962"/>
      <c r="AY962"/>
      <c r="AZ962"/>
      <c r="BA962"/>
      <c r="BB962"/>
      <c r="BC962"/>
      <c r="BD962"/>
      <c r="BE962"/>
      <c r="BF962"/>
      <c r="BG962"/>
      <c r="BH962"/>
      <c r="BI962"/>
      <c r="BJ962"/>
      <c r="BK962"/>
      <c r="BL962"/>
      <c r="BM962"/>
      <c r="BN962"/>
      <c r="BO962"/>
      <c r="BP962"/>
      <c r="BQ962" s="485"/>
      <c r="BR962" s="485"/>
      <c r="BS962" s="485"/>
      <c r="BT962" s="19"/>
      <c r="BU962" s="19"/>
      <c r="BW962" s="19"/>
      <c r="BX962" s="19"/>
      <c r="BY962" s="19"/>
      <c r="BZ962" s="19"/>
      <c r="CA962" s="19"/>
      <c r="CB962" s="19"/>
      <c r="CC962" s="19"/>
      <c r="CD962" s="19"/>
      <c r="CE962" s="19"/>
      <c r="CF962" s="19"/>
      <c r="CG962" s="19"/>
      <c r="CH962" s="19"/>
      <c r="CI962" s="19"/>
      <c r="CJ962" s="19"/>
      <c r="CK962" s="9"/>
    </row>
    <row r="963" spans="1:89" s="201" customFormat="1" x14ac:dyDescent="0.25">
      <c r="A963" s="19"/>
      <c r="B963" s="19"/>
      <c r="C963" s="19"/>
      <c r="D963" s="194"/>
      <c r="E963" s="19"/>
      <c r="F963" s="19"/>
      <c r="G963" s="19"/>
      <c r="H963" s="19"/>
      <c r="I963" s="19"/>
      <c r="J963" s="19"/>
      <c r="K963" s="19"/>
      <c r="L963"/>
      <c r="M963"/>
      <c r="N963"/>
      <c r="O963"/>
      <c r="P963"/>
      <c r="Q963"/>
      <c r="R963"/>
      <c r="S963"/>
      <c r="T963"/>
      <c r="U963"/>
      <c r="V963"/>
      <c r="W963"/>
      <c r="X963"/>
      <c r="Y963"/>
      <c r="Z963"/>
      <c r="AA963"/>
      <c r="AB963"/>
      <c r="AC963"/>
      <c r="AD963"/>
      <c r="AE963"/>
      <c r="AF963"/>
      <c r="AG963"/>
      <c r="AH963"/>
      <c r="AI963"/>
      <c r="AJ963"/>
      <c r="AK963"/>
      <c r="AL963"/>
      <c r="AM963"/>
      <c r="AN963"/>
      <c r="AO963"/>
      <c r="AP963"/>
      <c r="AQ963"/>
      <c r="AR963"/>
      <c r="AS963"/>
      <c r="AT963"/>
      <c r="AU963"/>
      <c r="AV963"/>
      <c r="AW963"/>
      <c r="AX963"/>
      <c r="AY963"/>
      <c r="AZ963"/>
      <c r="BA963"/>
      <c r="BB963"/>
      <c r="BC963"/>
      <c r="BD963"/>
      <c r="BE963"/>
      <c r="BF963"/>
      <c r="BG963"/>
      <c r="BH963"/>
      <c r="BI963"/>
      <c r="BJ963"/>
      <c r="BK963"/>
      <c r="BL963"/>
      <c r="BM963"/>
      <c r="BN963"/>
      <c r="BO963"/>
      <c r="BP963"/>
      <c r="BQ963" s="485"/>
      <c r="BR963" s="485"/>
      <c r="BS963" s="485"/>
      <c r="BT963" s="19"/>
      <c r="BU963" s="19"/>
      <c r="BW963" s="19"/>
      <c r="BX963" s="19"/>
      <c r="BY963" s="19"/>
      <c r="BZ963" s="19"/>
      <c r="CA963" s="19"/>
      <c r="CB963" s="19"/>
      <c r="CC963" s="19"/>
      <c r="CD963" s="19"/>
      <c r="CE963" s="19"/>
      <c r="CF963" s="19"/>
      <c r="CG963" s="19"/>
      <c r="CH963" s="19"/>
      <c r="CI963" s="19"/>
      <c r="CJ963" s="19"/>
      <c r="CK963" s="9"/>
    </row>
    <row r="964" spans="1:89" s="201" customFormat="1" x14ac:dyDescent="0.25">
      <c r="A964" s="19"/>
      <c r="B964" s="19"/>
      <c r="C964" s="19"/>
      <c r="D964" s="194"/>
      <c r="E964" s="19"/>
      <c r="F964" s="19"/>
      <c r="G964" s="19"/>
      <c r="H964" s="19"/>
      <c r="I964" s="19"/>
      <c r="J964" s="19"/>
      <c r="K964" s="19"/>
      <c r="L964"/>
      <c r="M964"/>
      <c r="N964"/>
      <c r="O964"/>
      <c r="P964"/>
      <c r="Q964"/>
      <c r="R964"/>
      <c r="S964"/>
      <c r="T964"/>
      <c r="U964"/>
      <c r="V964"/>
      <c r="W964"/>
      <c r="X964"/>
      <c r="Y964"/>
      <c r="Z964"/>
      <c r="AA964"/>
      <c r="AB964"/>
      <c r="AC964"/>
      <c r="AD964"/>
      <c r="AE964"/>
      <c r="AF964"/>
      <c r="AG964"/>
      <c r="AH964"/>
      <c r="AI964"/>
      <c r="AJ964"/>
      <c r="AK964"/>
      <c r="AL964"/>
      <c r="AM964"/>
      <c r="AN964"/>
      <c r="AO964"/>
      <c r="AP964"/>
      <c r="AQ964"/>
      <c r="AR964"/>
      <c r="AS964"/>
      <c r="AT964"/>
      <c r="AU964"/>
      <c r="AV964"/>
      <c r="AW964"/>
      <c r="AX964"/>
      <c r="AY964"/>
      <c r="AZ964"/>
      <c r="BA964"/>
      <c r="BB964"/>
      <c r="BC964"/>
      <c r="BD964"/>
      <c r="BE964"/>
      <c r="BF964"/>
      <c r="BG964"/>
      <c r="BH964"/>
      <c r="BI964"/>
      <c r="BJ964"/>
      <c r="BK964"/>
      <c r="BL964"/>
      <c r="BM964"/>
      <c r="BN964"/>
      <c r="BO964"/>
      <c r="BP964"/>
      <c r="BQ964" s="485"/>
      <c r="BR964" s="485"/>
      <c r="BS964" s="485"/>
      <c r="BT964" s="19"/>
      <c r="BU964" s="19"/>
      <c r="BW964" s="19"/>
      <c r="BX964" s="19"/>
      <c r="BY964" s="19"/>
      <c r="BZ964" s="19"/>
      <c r="CA964" s="19"/>
      <c r="CB964" s="19"/>
      <c r="CC964" s="19"/>
      <c r="CD964" s="19"/>
      <c r="CE964" s="19"/>
      <c r="CF964" s="19"/>
      <c r="CG964" s="19"/>
      <c r="CH964" s="19"/>
      <c r="CI964" s="19"/>
      <c r="CJ964" s="19"/>
      <c r="CK964" s="9"/>
    </row>
    <row r="965" spans="1:89" s="201" customFormat="1" x14ac:dyDescent="0.25">
      <c r="A965" s="19"/>
      <c r="B965" s="19"/>
      <c r="C965" s="19"/>
      <c r="D965" s="194"/>
      <c r="E965" s="19"/>
      <c r="F965" s="19"/>
      <c r="G965" s="19"/>
      <c r="H965" s="19"/>
      <c r="I965" s="19"/>
      <c r="J965" s="19"/>
      <c r="K965" s="19"/>
      <c r="L965"/>
      <c r="M965"/>
      <c r="N965"/>
      <c r="O965"/>
      <c r="P965"/>
      <c r="Q965"/>
      <c r="R965"/>
      <c r="S965"/>
      <c r="T965"/>
      <c r="U965"/>
      <c r="V965"/>
      <c r="W965"/>
      <c r="X965"/>
      <c r="Y965"/>
      <c r="Z965"/>
      <c r="AA965"/>
      <c r="AB965"/>
      <c r="AC965"/>
      <c r="AD965"/>
      <c r="AE965"/>
      <c r="AF965"/>
      <c r="AG965"/>
      <c r="AH965"/>
      <c r="AI965"/>
      <c r="AJ965"/>
      <c r="AK965"/>
      <c r="AL965"/>
      <c r="AM965"/>
      <c r="AN965"/>
      <c r="AO965"/>
      <c r="AP965"/>
      <c r="AQ965"/>
      <c r="AR965"/>
      <c r="AS965"/>
      <c r="AT965"/>
      <c r="AU965"/>
      <c r="AV965"/>
      <c r="AW965"/>
      <c r="AX965"/>
      <c r="AY965"/>
      <c r="AZ965"/>
      <c r="BA965"/>
      <c r="BB965"/>
      <c r="BC965"/>
      <c r="BD965"/>
      <c r="BE965"/>
      <c r="BF965"/>
      <c r="BG965"/>
      <c r="BH965"/>
      <c r="BI965"/>
      <c r="BJ965"/>
      <c r="BK965"/>
      <c r="BL965"/>
      <c r="BM965"/>
      <c r="BN965"/>
      <c r="BO965"/>
      <c r="BP965"/>
      <c r="BQ965" s="485"/>
      <c r="BR965" s="485"/>
      <c r="BS965" s="485"/>
      <c r="BT965" s="19"/>
      <c r="BU965" s="19"/>
      <c r="BW965" s="19"/>
      <c r="BX965" s="19"/>
      <c r="BY965" s="19"/>
      <c r="BZ965" s="19"/>
      <c r="CA965" s="19"/>
      <c r="CB965" s="19"/>
      <c r="CC965" s="19"/>
      <c r="CD965" s="19"/>
      <c r="CE965" s="19"/>
      <c r="CF965" s="19"/>
      <c r="CG965" s="19"/>
      <c r="CH965" s="19"/>
      <c r="CI965" s="19"/>
      <c r="CJ965" s="19"/>
      <c r="CK965" s="9"/>
    </row>
    <row r="966" spans="1:89" s="201" customFormat="1" x14ac:dyDescent="0.25">
      <c r="A966" s="19"/>
      <c r="B966" s="19"/>
      <c r="C966" s="19"/>
      <c r="D966" s="194"/>
      <c r="E966" s="19"/>
      <c r="F966" s="19"/>
      <c r="G966" s="19"/>
      <c r="H966" s="19"/>
      <c r="I966" s="19"/>
      <c r="J966" s="19"/>
      <c r="K966" s="19"/>
      <c r="L966"/>
      <c r="M966"/>
      <c r="N966"/>
      <c r="O966"/>
      <c r="P966"/>
      <c r="Q966"/>
      <c r="R966"/>
      <c r="S966"/>
      <c r="T966"/>
      <c r="U966"/>
      <c r="V966"/>
      <c r="W966"/>
      <c r="X966"/>
      <c r="Y966"/>
      <c r="Z966"/>
      <c r="AA966"/>
      <c r="AB966"/>
      <c r="AC966"/>
      <c r="AD966"/>
      <c r="AE966"/>
      <c r="AF966"/>
      <c r="AG966"/>
      <c r="AH966"/>
      <c r="AI966"/>
      <c r="AJ966"/>
      <c r="AK966"/>
      <c r="AL966"/>
      <c r="AM966"/>
      <c r="AN966"/>
      <c r="AO966"/>
      <c r="AP966"/>
      <c r="AQ966"/>
      <c r="AR966"/>
      <c r="AS966"/>
      <c r="AT966"/>
      <c r="AU966"/>
      <c r="AV966"/>
      <c r="AW966"/>
      <c r="AX966"/>
      <c r="AY966"/>
      <c r="AZ966"/>
      <c r="BA966"/>
      <c r="BB966"/>
      <c r="BC966"/>
      <c r="BD966"/>
      <c r="BE966"/>
      <c r="BF966"/>
      <c r="BG966"/>
      <c r="BH966"/>
      <c r="BI966"/>
      <c r="BJ966"/>
      <c r="BK966"/>
      <c r="BL966"/>
      <c r="BM966"/>
      <c r="BN966"/>
      <c r="BO966"/>
      <c r="BP966"/>
      <c r="BQ966" s="485"/>
      <c r="BR966" s="485"/>
      <c r="BS966" s="485"/>
      <c r="BT966" s="19"/>
      <c r="BU966" s="19"/>
      <c r="BW966" s="19"/>
      <c r="BX966" s="19"/>
      <c r="BY966" s="19"/>
      <c r="BZ966" s="19"/>
      <c r="CA966" s="19"/>
      <c r="CB966" s="19"/>
      <c r="CC966" s="19"/>
      <c r="CD966" s="19"/>
      <c r="CE966" s="19"/>
      <c r="CF966" s="19"/>
      <c r="CG966" s="19"/>
      <c r="CH966" s="19"/>
      <c r="CI966" s="19"/>
      <c r="CJ966" s="19"/>
      <c r="CK966" s="9"/>
    </row>
    <row r="967" spans="1:89" s="201" customFormat="1" x14ac:dyDescent="0.25">
      <c r="A967" s="19"/>
      <c r="B967" s="19"/>
      <c r="C967" s="19"/>
      <c r="D967" s="194"/>
      <c r="E967" s="19"/>
      <c r="F967" s="19"/>
      <c r="G967" s="19"/>
      <c r="H967" s="19"/>
      <c r="I967" s="19"/>
      <c r="J967" s="19"/>
      <c r="K967" s="19"/>
      <c r="L967"/>
      <c r="M967"/>
      <c r="N967"/>
      <c r="O967"/>
      <c r="P967"/>
      <c r="Q967"/>
      <c r="R967"/>
      <c r="S967"/>
      <c r="T967"/>
      <c r="U967"/>
      <c r="V967"/>
      <c r="W967"/>
      <c r="X967"/>
      <c r="Y967"/>
      <c r="Z967"/>
      <c r="AA967"/>
      <c r="AB967"/>
      <c r="AC967"/>
      <c r="AD967"/>
      <c r="AE967"/>
      <c r="AF967"/>
      <c r="AG967"/>
      <c r="AH967"/>
      <c r="AI967"/>
      <c r="AJ967"/>
      <c r="AK967"/>
      <c r="AL967"/>
      <c r="AM967"/>
      <c r="AN967"/>
      <c r="AO967"/>
      <c r="AP967"/>
      <c r="AQ967"/>
      <c r="AR967"/>
      <c r="AS967"/>
      <c r="AT967"/>
      <c r="AU967"/>
      <c r="AV967"/>
      <c r="AW967"/>
      <c r="AX967"/>
      <c r="AY967"/>
      <c r="AZ967"/>
      <c r="BA967"/>
      <c r="BB967"/>
      <c r="BC967"/>
      <c r="BD967"/>
      <c r="BE967"/>
      <c r="BF967"/>
      <c r="BG967"/>
      <c r="BH967"/>
      <c r="BI967"/>
      <c r="BJ967"/>
      <c r="BK967"/>
      <c r="BL967"/>
      <c r="BM967"/>
      <c r="BN967"/>
      <c r="BO967"/>
      <c r="BP967"/>
      <c r="BQ967" s="485"/>
      <c r="BR967" s="485"/>
      <c r="BS967" s="485"/>
      <c r="BT967" s="19"/>
      <c r="BU967" s="19"/>
      <c r="BW967" s="19"/>
      <c r="BX967" s="19"/>
      <c r="BY967" s="19"/>
      <c r="BZ967" s="19"/>
      <c r="CA967" s="19"/>
      <c r="CB967" s="19"/>
      <c r="CC967" s="19"/>
      <c r="CD967" s="19"/>
      <c r="CE967" s="19"/>
      <c r="CF967" s="19"/>
      <c r="CG967" s="19"/>
      <c r="CH967" s="19"/>
      <c r="CI967" s="19"/>
      <c r="CJ967" s="19"/>
      <c r="CK967" s="9"/>
    </row>
    <row r="968" spans="1:89" s="201" customFormat="1" x14ac:dyDescent="0.25">
      <c r="A968" s="19"/>
      <c r="B968" s="19"/>
      <c r="C968" s="19"/>
      <c r="D968" s="194"/>
      <c r="E968" s="19"/>
      <c r="F968" s="19"/>
      <c r="G968" s="19"/>
      <c r="H968" s="19"/>
      <c r="I968" s="19"/>
      <c r="J968" s="19"/>
      <c r="K968" s="19"/>
      <c r="L968"/>
      <c r="M968"/>
      <c r="N968"/>
      <c r="O968"/>
      <c r="P968"/>
      <c r="Q968"/>
      <c r="R968"/>
      <c r="S968"/>
      <c r="T968"/>
      <c r="U968"/>
      <c r="V968"/>
      <c r="W968"/>
      <c r="X968"/>
      <c r="Y968"/>
      <c r="Z968"/>
      <c r="AA968"/>
      <c r="AB968"/>
      <c r="AC968"/>
      <c r="AD968"/>
      <c r="AE968"/>
      <c r="AF968"/>
      <c r="AG968"/>
      <c r="AH968"/>
      <c r="AI968"/>
      <c r="AJ968"/>
      <c r="AK968"/>
      <c r="AL968"/>
      <c r="AM968"/>
      <c r="AN968"/>
      <c r="AO968"/>
      <c r="AP968"/>
      <c r="AQ968"/>
      <c r="AR968"/>
      <c r="AS968"/>
      <c r="AT968"/>
      <c r="AU968"/>
      <c r="AV968"/>
      <c r="AW968"/>
      <c r="AX968"/>
      <c r="AY968"/>
      <c r="AZ968"/>
      <c r="BA968"/>
      <c r="BB968"/>
      <c r="BC968"/>
      <c r="BD968"/>
      <c r="BE968"/>
      <c r="BF968"/>
      <c r="BG968"/>
      <c r="BH968"/>
      <c r="BI968"/>
      <c r="BJ968"/>
      <c r="BK968"/>
      <c r="BL968"/>
      <c r="BM968"/>
      <c r="BN968"/>
      <c r="BO968"/>
      <c r="BP968"/>
      <c r="BQ968" s="485"/>
      <c r="BR968" s="485"/>
      <c r="BS968" s="485"/>
      <c r="BT968" s="19"/>
      <c r="BU968" s="19"/>
      <c r="BW968" s="19"/>
      <c r="BX968" s="19"/>
      <c r="BY968" s="19"/>
      <c r="BZ968" s="19"/>
      <c r="CA968" s="19"/>
      <c r="CB968" s="19"/>
      <c r="CC968" s="19"/>
      <c r="CD968" s="19"/>
      <c r="CE968" s="19"/>
      <c r="CF968" s="19"/>
      <c r="CG968" s="19"/>
      <c r="CH968" s="19"/>
      <c r="CI968" s="19"/>
      <c r="CJ968" s="19"/>
      <c r="CK968" s="9"/>
    </row>
    <row r="969" spans="1:89" s="201" customFormat="1" x14ac:dyDescent="0.25">
      <c r="A969" s="19"/>
      <c r="B969" s="19"/>
      <c r="C969" s="19"/>
      <c r="D969" s="194"/>
      <c r="E969" s="19"/>
      <c r="F969" s="19"/>
      <c r="G969" s="19"/>
      <c r="H969" s="19"/>
      <c r="I969" s="19"/>
      <c r="J969" s="19"/>
      <c r="K969" s="19"/>
      <c r="L969"/>
      <c r="M969"/>
      <c r="N969"/>
      <c r="O969"/>
      <c r="P969"/>
      <c r="Q969"/>
      <c r="R969"/>
      <c r="S969"/>
      <c r="T969"/>
      <c r="U969"/>
      <c r="V969"/>
      <c r="W969"/>
      <c r="X969"/>
      <c r="Y969"/>
      <c r="Z969"/>
      <c r="AA969"/>
      <c r="AB969"/>
      <c r="AC969"/>
      <c r="AD969"/>
      <c r="AE969"/>
      <c r="AF969"/>
      <c r="AG969"/>
      <c r="AH969"/>
      <c r="AI969"/>
      <c r="AJ969"/>
      <c r="AK969"/>
      <c r="AL969"/>
      <c r="AM969"/>
      <c r="AN969"/>
      <c r="AO969"/>
      <c r="AP969"/>
      <c r="AQ969"/>
      <c r="AR969"/>
      <c r="AS969"/>
      <c r="AT969"/>
      <c r="AU969"/>
      <c r="AV969"/>
      <c r="AW969"/>
      <c r="AX969"/>
      <c r="AY969"/>
      <c r="AZ969"/>
      <c r="BA969"/>
      <c r="BB969"/>
      <c r="BC969"/>
      <c r="BD969"/>
      <c r="BE969"/>
      <c r="BF969"/>
      <c r="BG969"/>
      <c r="BH969"/>
      <c r="BI969"/>
      <c r="BJ969"/>
      <c r="BK969"/>
      <c r="BL969"/>
      <c r="BM969"/>
      <c r="BN969"/>
      <c r="BO969"/>
      <c r="BP969"/>
      <c r="BQ969" s="485"/>
      <c r="BR969" s="485"/>
      <c r="BS969" s="485"/>
      <c r="BT969" s="19"/>
      <c r="BU969" s="19"/>
      <c r="BW969" s="19"/>
      <c r="BX969" s="19"/>
      <c r="BY969" s="19"/>
      <c r="BZ969" s="19"/>
      <c r="CA969" s="19"/>
      <c r="CB969" s="19"/>
      <c r="CC969" s="19"/>
      <c r="CD969" s="19"/>
      <c r="CE969" s="19"/>
      <c r="CF969" s="19"/>
      <c r="CG969" s="19"/>
      <c r="CH969" s="19"/>
      <c r="CI969" s="19"/>
      <c r="CJ969" s="19"/>
      <c r="CK969" s="9"/>
    </row>
    <row r="970" spans="1:89" s="201" customFormat="1" x14ac:dyDescent="0.25">
      <c r="A970" s="19"/>
      <c r="B970" s="19"/>
      <c r="C970" s="19"/>
      <c r="D970" s="194"/>
      <c r="E970" s="19"/>
      <c r="F970" s="19"/>
      <c r="G970" s="19"/>
      <c r="H970" s="19"/>
      <c r="I970" s="19"/>
      <c r="J970" s="19"/>
      <c r="K970" s="19"/>
      <c r="L970"/>
      <c r="M970"/>
      <c r="N970"/>
      <c r="O970"/>
      <c r="P970"/>
      <c r="Q970"/>
      <c r="R970"/>
      <c r="S970"/>
      <c r="T970"/>
      <c r="U970"/>
      <c r="V970"/>
      <c r="W970"/>
      <c r="X970"/>
      <c r="Y970"/>
      <c r="Z970"/>
      <c r="AA970"/>
      <c r="AB970"/>
      <c r="AC970"/>
      <c r="AD970"/>
      <c r="AE970"/>
      <c r="AF970"/>
      <c r="AG970"/>
      <c r="AH970"/>
      <c r="AI970"/>
      <c r="AJ970"/>
      <c r="AK970"/>
      <c r="AL970"/>
      <c r="AM970"/>
      <c r="AN970"/>
      <c r="AO970"/>
      <c r="AP970"/>
      <c r="AQ970"/>
      <c r="AR970"/>
      <c r="AS970"/>
      <c r="AT970"/>
      <c r="AU970"/>
      <c r="AV970"/>
      <c r="AW970"/>
      <c r="AX970"/>
      <c r="AY970"/>
      <c r="AZ970"/>
      <c r="BA970"/>
      <c r="BB970"/>
      <c r="BC970"/>
      <c r="BD970"/>
      <c r="BE970"/>
      <c r="BF970"/>
      <c r="BG970"/>
      <c r="BH970"/>
      <c r="BI970"/>
      <c r="BJ970"/>
      <c r="BK970"/>
      <c r="BL970"/>
      <c r="BM970"/>
      <c r="BN970"/>
      <c r="BO970"/>
      <c r="BP970"/>
      <c r="BQ970" s="485"/>
      <c r="BR970" s="485"/>
      <c r="BS970" s="485"/>
      <c r="BT970" s="19"/>
      <c r="BU970" s="19"/>
      <c r="BW970" s="19"/>
      <c r="BX970" s="19"/>
      <c r="BY970" s="19"/>
      <c r="BZ970" s="19"/>
      <c r="CA970" s="19"/>
      <c r="CB970" s="19"/>
      <c r="CC970" s="19"/>
      <c r="CD970" s="19"/>
      <c r="CE970" s="19"/>
      <c r="CF970" s="19"/>
      <c r="CG970" s="19"/>
      <c r="CH970" s="19"/>
      <c r="CI970" s="19"/>
      <c r="CJ970" s="19"/>
      <c r="CK970" s="9"/>
    </row>
    <row r="971" spans="1:89" s="201" customFormat="1" x14ac:dyDescent="0.25">
      <c r="A971" s="19"/>
      <c r="B971" s="19"/>
      <c r="C971" s="19"/>
      <c r="D971" s="194"/>
      <c r="E971" s="19"/>
      <c r="F971" s="19"/>
      <c r="G971" s="19"/>
      <c r="H971" s="19"/>
      <c r="I971" s="19"/>
      <c r="J971" s="19"/>
      <c r="K971" s="19"/>
      <c r="L971"/>
      <c r="M971"/>
      <c r="N971"/>
      <c r="O971"/>
      <c r="P971"/>
      <c r="Q971"/>
      <c r="R971"/>
      <c r="S971"/>
      <c r="T971"/>
      <c r="U971"/>
      <c r="V971"/>
      <c r="W971"/>
      <c r="X971"/>
      <c r="Y971"/>
      <c r="Z971"/>
      <c r="AA971"/>
      <c r="AB971"/>
      <c r="AC971"/>
      <c r="AD971"/>
      <c r="AE971"/>
      <c r="AF971"/>
      <c r="AG971"/>
      <c r="AH971"/>
      <c r="AI971"/>
      <c r="AJ971"/>
      <c r="AK971"/>
      <c r="AL971"/>
      <c r="AM971"/>
      <c r="AN971"/>
      <c r="AO971"/>
      <c r="AP971"/>
      <c r="AQ971"/>
      <c r="AR971"/>
      <c r="AS971"/>
      <c r="AT971"/>
      <c r="AU971"/>
      <c r="AV971"/>
      <c r="AW971"/>
      <c r="AX971"/>
      <c r="AY971"/>
      <c r="AZ971"/>
      <c r="BA971"/>
      <c r="BB971"/>
      <c r="BC971"/>
      <c r="BD971"/>
      <c r="BE971"/>
      <c r="BF971"/>
      <c r="BG971"/>
      <c r="BH971"/>
      <c r="BI971"/>
      <c r="BJ971"/>
      <c r="BK971"/>
      <c r="BL971"/>
      <c r="BM971"/>
      <c r="BN971"/>
      <c r="BO971"/>
      <c r="BP971"/>
      <c r="BQ971" s="485"/>
      <c r="BR971" s="485"/>
      <c r="BS971" s="485"/>
      <c r="BT971" s="19"/>
      <c r="BU971" s="19"/>
      <c r="BW971" s="19"/>
      <c r="BX971" s="19"/>
      <c r="BY971" s="19"/>
      <c r="BZ971" s="19"/>
      <c r="CA971" s="19"/>
      <c r="CB971" s="19"/>
      <c r="CC971" s="19"/>
      <c r="CD971" s="19"/>
      <c r="CE971" s="19"/>
      <c r="CF971" s="19"/>
      <c r="CG971" s="19"/>
      <c r="CH971" s="19"/>
      <c r="CI971" s="19"/>
      <c r="CJ971" s="19"/>
      <c r="CK971" s="9"/>
    </row>
    <row r="972" spans="1:89" s="201" customFormat="1" x14ac:dyDescent="0.25">
      <c r="A972" s="19"/>
      <c r="B972" s="19"/>
      <c r="C972" s="19"/>
      <c r="D972" s="194"/>
      <c r="E972" s="19"/>
      <c r="F972" s="19"/>
      <c r="G972" s="19"/>
      <c r="H972" s="19"/>
      <c r="I972" s="19"/>
      <c r="J972" s="19"/>
      <c r="K972" s="19"/>
      <c r="L972"/>
      <c r="M972"/>
      <c r="N972"/>
      <c r="O972"/>
      <c r="P972"/>
      <c r="Q972"/>
      <c r="R972"/>
      <c r="S972"/>
      <c r="T972"/>
      <c r="U972"/>
      <c r="V972"/>
      <c r="W972"/>
      <c r="X972"/>
      <c r="Y972"/>
      <c r="Z972"/>
      <c r="AA972"/>
      <c r="AB972"/>
      <c r="AC972"/>
      <c r="AD972"/>
      <c r="AE972"/>
      <c r="AF972"/>
      <c r="AG972"/>
      <c r="AH972"/>
      <c r="AI972"/>
      <c r="AJ972"/>
      <c r="AK972"/>
      <c r="AL972"/>
      <c r="AM972"/>
      <c r="AN972"/>
      <c r="AO972"/>
      <c r="AP972"/>
      <c r="AQ972"/>
      <c r="AR972"/>
      <c r="AS972"/>
      <c r="AT972"/>
      <c r="AU972"/>
      <c r="AV972"/>
      <c r="AW972"/>
      <c r="AX972"/>
      <c r="AY972"/>
      <c r="AZ972"/>
      <c r="BA972"/>
      <c r="BB972"/>
      <c r="BC972"/>
      <c r="BD972"/>
      <c r="BE972"/>
      <c r="BF972"/>
      <c r="BG972"/>
      <c r="BH972"/>
      <c r="BI972"/>
      <c r="BJ972"/>
      <c r="BK972"/>
      <c r="BL972"/>
      <c r="BM972"/>
      <c r="BN972"/>
      <c r="BO972"/>
      <c r="BP972"/>
      <c r="BQ972" s="485"/>
      <c r="BR972" s="485"/>
      <c r="BS972" s="485"/>
      <c r="BT972" s="19"/>
      <c r="BU972" s="19"/>
      <c r="BW972" s="19"/>
      <c r="BX972" s="19"/>
      <c r="BY972" s="19"/>
      <c r="BZ972" s="19"/>
      <c r="CA972" s="19"/>
      <c r="CB972" s="19"/>
      <c r="CC972" s="19"/>
      <c r="CD972" s="19"/>
      <c r="CE972" s="19"/>
      <c r="CF972" s="19"/>
      <c r="CG972" s="19"/>
      <c r="CH972" s="19"/>
      <c r="CI972" s="19"/>
      <c r="CJ972" s="19"/>
      <c r="CK972" s="9"/>
    </row>
    <row r="973" spans="1:89" s="201" customFormat="1" x14ac:dyDescent="0.25">
      <c r="A973" s="19"/>
      <c r="B973" s="19"/>
      <c r="C973" s="19"/>
      <c r="D973" s="194"/>
      <c r="E973" s="19"/>
      <c r="F973" s="19"/>
      <c r="G973" s="19"/>
      <c r="H973" s="19"/>
      <c r="I973" s="19"/>
      <c r="J973" s="19"/>
      <c r="K973" s="19"/>
      <c r="L973"/>
      <c r="M973"/>
      <c r="N973"/>
      <c r="O973"/>
      <c r="P973"/>
      <c r="Q973"/>
      <c r="R973"/>
      <c r="S973"/>
      <c r="T973"/>
      <c r="U973"/>
      <c r="V973"/>
      <c r="W973"/>
      <c r="X973"/>
      <c r="Y973"/>
      <c r="Z973"/>
      <c r="AA973"/>
      <c r="AB973"/>
      <c r="AC973"/>
      <c r="AD973"/>
      <c r="AE973"/>
      <c r="AF973"/>
      <c r="AG973"/>
      <c r="AH973"/>
      <c r="AI973"/>
      <c r="AJ973"/>
      <c r="AK973"/>
      <c r="AL973"/>
      <c r="AM973"/>
      <c r="AN973"/>
      <c r="AO973"/>
      <c r="AP973"/>
      <c r="AQ973"/>
      <c r="AR973"/>
      <c r="AS973"/>
      <c r="AT973"/>
      <c r="AU973"/>
      <c r="AV973"/>
      <c r="AW973"/>
      <c r="AX973"/>
      <c r="AY973"/>
      <c r="AZ973"/>
      <c r="BA973"/>
      <c r="BB973"/>
      <c r="BC973"/>
      <c r="BD973"/>
      <c r="BE973"/>
      <c r="BF973"/>
      <c r="BG973"/>
      <c r="BH973"/>
      <c r="BI973"/>
      <c r="BJ973"/>
      <c r="BK973"/>
      <c r="BL973"/>
      <c r="BM973"/>
      <c r="BN973"/>
      <c r="BO973"/>
      <c r="BP973"/>
      <c r="BQ973" s="485"/>
      <c r="BR973" s="485"/>
      <c r="BS973" s="485"/>
      <c r="BT973" s="19"/>
      <c r="BU973" s="19"/>
      <c r="BW973" s="19"/>
      <c r="BX973" s="19"/>
      <c r="BY973" s="19"/>
      <c r="BZ973" s="19"/>
      <c r="CA973" s="19"/>
      <c r="CB973" s="19"/>
      <c r="CC973" s="19"/>
      <c r="CD973" s="19"/>
      <c r="CE973" s="19"/>
      <c r="CF973" s="19"/>
      <c r="CG973" s="19"/>
      <c r="CH973" s="19"/>
      <c r="CI973" s="19"/>
      <c r="CJ973" s="19"/>
      <c r="CK973" s="9"/>
    </row>
  </sheetData>
  <mergeCells count="624">
    <mergeCell ref="BN34:BN36"/>
    <mergeCell ref="BO34:BO36"/>
    <mergeCell ref="BP34:BP36"/>
    <mergeCell ref="BN38:BN40"/>
    <mergeCell ref="BO38:BO40"/>
    <mergeCell ref="BP38:BP40"/>
    <mergeCell ref="BN19:BN22"/>
    <mergeCell ref="BO19:BO22"/>
    <mergeCell ref="BP19:BP22"/>
    <mergeCell ref="BN23:BN28"/>
    <mergeCell ref="BO23:BO28"/>
    <mergeCell ref="BP23:BP28"/>
    <mergeCell ref="BN29:BN32"/>
    <mergeCell ref="BO29:BO32"/>
    <mergeCell ref="BP29:BP32"/>
    <mergeCell ref="BN2:BP3"/>
    <mergeCell ref="BN10:BN11"/>
    <mergeCell ref="BO10:BO11"/>
    <mergeCell ref="BP10:BP11"/>
    <mergeCell ref="BN12:BN14"/>
    <mergeCell ref="BO12:BO14"/>
    <mergeCell ref="BP12:BP14"/>
    <mergeCell ref="BN15:BN18"/>
    <mergeCell ref="BO15:BO18"/>
    <mergeCell ref="BP15:BP18"/>
    <mergeCell ref="A2:A4"/>
    <mergeCell ref="C2:C4"/>
    <mergeCell ref="D2:D4"/>
    <mergeCell ref="E2:E4"/>
    <mergeCell ref="F2:J2"/>
    <mergeCell ref="K2:K4"/>
    <mergeCell ref="L2:N3"/>
    <mergeCell ref="O2:Q3"/>
    <mergeCell ref="A1:E1"/>
    <mergeCell ref="CH2:CH4"/>
    <mergeCell ref="CI2:CI4"/>
    <mergeCell ref="CJ2:CJ4"/>
    <mergeCell ref="F3:F4"/>
    <mergeCell ref="G3:G4"/>
    <mergeCell ref="H3:H4"/>
    <mergeCell ref="I3:J3"/>
    <mergeCell ref="U2:W3"/>
    <mergeCell ref="BQ1:BQ4"/>
    <mergeCell ref="BV2:BW4"/>
    <mergeCell ref="BX2:BX4"/>
    <mergeCell ref="BY2:BY4"/>
    <mergeCell ref="CC2:CC4"/>
    <mergeCell ref="CG2:CG4"/>
    <mergeCell ref="BR1:BR4"/>
    <mergeCell ref="BS1:BS4"/>
    <mergeCell ref="F1:K1"/>
    <mergeCell ref="BW1:CJ1"/>
    <mergeCell ref="CB2:CB4"/>
    <mergeCell ref="CF2:CF4"/>
    <mergeCell ref="BZ2:BZ4"/>
    <mergeCell ref="CA2:CA4"/>
    <mergeCell ref="BH2:BJ3"/>
    <mergeCell ref="BK2:BM3"/>
    <mergeCell ref="A5:A41"/>
    <mergeCell ref="CI5:CI9"/>
    <mergeCell ref="CJ5:CJ9"/>
    <mergeCell ref="C10:C11"/>
    <mergeCell ref="D10:D11"/>
    <mergeCell ref="E10:E11"/>
    <mergeCell ref="F10:F11"/>
    <mergeCell ref="G10:G11"/>
    <mergeCell ref="H10:H11"/>
    <mergeCell ref="O10:O11"/>
    <mergeCell ref="P10:P11"/>
    <mergeCell ref="Q10:Q11"/>
    <mergeCell ref="R10:R11"/>
    <mergeCell ref="CI10:CI11"/>
    <mergeCell ref="CJ10:CJ11"/>
    <mergeCell ref="I10:I11"/>
    <mergeCell ref="J10:J11"/>
    <mergeCell ref="K10:K11"/>
    <mergeCell ref="O12:O14"/>
    <mergeCell ref="P12:P14"/>
    <mergeCell ref="Q12:Q14"/>
    <mergeCell ref="R12:R14"/>
    <mergeCell ref="CJ14:CJ32"/>
    <mergeCell ref="H15:H18"/>
    <mergeCell ref="I12:I14"/>
    <mergeCell ref="J12:J14"/>
    <mergeCell ref="K12:K14"/>
    <mergeCell ref="D12:D14"/>
    <mergeCell ref="E12:E14"/>
    <mergeCell ref="F12:F14"/>
    <mergeCell ref="G12:G14"/>
    <mergeCell ref="H12:H14"/>
    <mergeCell ref="CI15:CI18"/>
    <mergeCell ref="BK12:BK14"/>
    <mergeCell ref="BL12:BL14"/>
    <mergeCell ref="BA12:BA14"/>
    <mergeCell ref="BB12:BB14"/>
    <mergeCell ref="BC12:BC14"/>
    <mergeCell ref="BD12:BD14"/>
    <mergeCell ref="BH12:BH14"/>
    <mergeCell ref="BI12:BI14"/>
    <mergeCell ref="BJ12:BJ14"/>
    <mergeCell ref="BE12:BE14"/>
    <mergeCell ref="BF12:BF14"/>
    <mergeCell ref="BG12:BG14"/>
    <mergeCell ref="AZ12:AZ14"/>
    <mergeCell ref="AO12:AO14"/>
    <mergeCell ref="AP12:AP14"/>
    <mergeCell ref="D19:D22"/>
    <mergeCell ref="E19:E22"/>
    <mergeCell ref="F19:F22"/>
    <mergeCell ref="G19:G22"/>
    <mergeCell ref="H19:H22"/>
    <mergeCell ref="I15:I18"/>
    <mergeCell ref="J15:J18"/>
    <mergeCell ref="K15:K18"/>
    <mergeCell ref="R19:R22"/>
    <mergeCell ref="D15:D18"/>
    <mergeCell ref="E15:E18"/>
    <mergeCell ref="F15:F18"/>
    <mergeCell ref="G15:G18"/>
    <mergeCell ref="K19:K22"/>
    <mergeCell ref="J19:J22"/>
    <mergeCell ref="CI19:CI22"/>
    <mergeCell ref="Y15:Y18"/>
    <mergeCell ref="Z15:Z18"/>
    <mergeCell ref="AA15:AA18"/>
    <mergeCell ref="AB15:AB18"/>
    <mergeCell ref="AJ15:AJ18"/>
    <mergeCell ref="AK15:AK18"/>
    <mergeCell ref="AL15:AL18"/>
    <mergeCell ref="AM15:AM18"/>
    <mergeCell ref="Z19:Z22"/>
    <mergeCell ref="BL15:BL18"/>
    <mergeCell ref="BR15:BR18"/>
    <mergeCell ref="BS15:BS18"/>
    <mergeCell ref="BM15:BM18"/>
    <mergeCell ref="BQ15:BQ18"/>
    <mergeCell ref="AZ15:AZ18"/>
    <mergeCell ref="BC19:BC22"/>
    <mergeCell ref="BD19:BD22"/>
    <mergeCell ref="BE19:BE22"/>
    <mergeCell ref="AW19:AW22"/>
    <mergeCell ref="AX19:AX22"/>
    <mergeCell ref="AY19:AY22"/>
    <mergeCell ref="BA15:BA18"/>
    <mergeCell ref="BB15:BB18"/>
    <mergeCell ref="CI23:CI28"/>
    <mergeCell ref="T19:T22"/>
    <mergeCell ref="U19:U22"/>
    <mergeCell ref="V19:V22"/>
    <mergeCell ref="W19:W22"/>
    <mergeCell ref="BS19:BS22"/>
    <mergeCell ref="BG19:BG22"/>
    <mergeCell ref="BL19:BL22"/>
    <mergeCell ref="BA19:BA22"/>
    <mergeCell ref="BF19:BF22"/>
    <mergeCell ref="AU19:AU22"/>
    <mergeCell ref="AZ19:AZ22"/>
    <mergeCell ref="AO19:AO22"/>
    <mergeCell ref="AT19:AT22"/>
    <mergeCell ref="X19:X22"/>
    <mergeCell ref="Y19:Y22"/>
    <mergeCell ref="AA19:AA22"/>
    <mergeCell ref="BM19:BM22"/>
    <mergeCell ref="BQ19:BQ22"/>
    <mergeCell ref="BR19:BR22"/>
    <mergeCell ref="AN19:AN22"/>
    <mergeCell ref="AP19:AP22"/>
    <mergeCell ref="AQ19:AQ22"/>
    <mergeCell ref="BB19:BB22"/>
    <mergeCell ref="CI29:CI32"/>
    <mergeCell ref="AE23:AE28"/>
    <mergeCell ref="AF23:AF28"/>
    <mergeCell ref="Y23:Y28"/>
    <mergeCell ref="Z23:Z28"/>
    <mergeCell ref="AA23:AA28"/>
    <mergeCell ref="AB23:AB28"/>
    <mergeCell ref="AC23:AC28"/>
    <mergeCell ref="AD23:AD28"/>
    <mergeCell ref="AG23:AG28"/>
    <mergeCell ref="AH23:AH28"/>
    <mergeCell ref="AI23:AI28"/>
    <mergeCell ref="AJ23:AJ28"/>
    <mergeCell ref="AK23:AK28"/>
    <mergeCell ref="AL23:AL28"/>
    <mergeCell ref="BA23:BA28"/>
    <mergeCell ref="BB23:BB28"/>
    <mergeCell ref="BC23:BC28"/>
    <mergeCell ref="BD23:BD28"/>
    <mergeCell ref="AS23:AS28"/>
    <mergeCell ref="AT23:AT28"/>
    <mergeCell ref="AU23:AU28"/>
    <mergeCell ref="AV23:AV28"/>
    <mergeCell ref="AW23:AW28"/>
    <mergeCell ref="D29:D32"/>
    <mergeCell ref="E29:E32"/>
    <mergeCell ref="F29:F32"/>
    <mergeCell ref="G29:G32"/>
    <mergeCell ref="H29:H32"/>
    <mergeCell ref="I23:I28"/>
    <mergeCell ref="J23:J28"/>
    <mergeCell ref="K23:K28"/>
    <mergeCell ref="D23:D28"/>
    <mergeCell ref="E23:E28"/>
    <mergeCell ref="F23:F28"/>
    <mergeCell ref="G23:G28"/>
    <mergeCell ref="H23:H28"/>
    <mergeCell ref="D38:D40"/>
    <mergeCell ref="E38:E40"/>
    <mergeCell ref="F38:F40"/>
    <mergeCell ref="G38:G40"/>
    <mergeCell ref="H38:H40"/>
    <mergeCell ref="H34:H36"/>
    <mergeCell ref="I34:I36"/>
    <mergeCell ref="J34:J36"/>
    <mergeCell ref="K34:K36"/>
    <mergeCell ref="D34:D36"/>
    <mergeCell ref="E34:E36"/>
    <mergeCell ref="F34:F36"/>
    <mergeCell ref="G34:G36"/>
    <mergeCell ref="BM10:BM11"/>
    <mergeCell ref="AJ10:AJ11"/>
    <mergeCell ref="AK10:AK11"/>
    <mergeCell ref="AL10:AL11"/>
    <mergeCell ref="AM10:AM11"/>
    <mergeCell ref="AE10:AE11"/>
    <mergeCell ref="R2:T3"/>
    <mergeCell ref="I38:I40"/>
    <mergeCell ref="J38:J40"/>
    <mergeCell ref="K38:K40"/>
    <mergeCell ref="N34:N36"/>
    <mergeCell ref="O34:O36"/>
    <mergeCell ref="P34:P36"/>
    <mergeCell ref="Q34:Q36"/>
    <mergeCell ref="R34:R36"/>
    <mergeCell ref="O29:O32"/>
    <mergeCell ref="P29:P32"/>
    <mergeCell ref="Q29:Q32"/>
    <mergeCell ref="R29:R32"/>
    <mergeCell ref="O23:O28"/>
    <mergeCell ref="I29:I32"/>
    <mergeCell ref="J29:J32"/>
    <mergeCell ref="K29:K32"/>
    <mergeCell ref="I19:I22"/>
    <mergeCell ref="AP2:AR3"/>
    <mergeCell ref="AS2:AU3"/>
    <mergeCell ref="AV2:AX3"/>
    <mergeCell ref="AY2:BA3"/>
    <mergeCell ref="BB2:BD3"/>
    <mergeCell ref="BE2:BG3"/>
    <mergeCell ref="X2:Z3"/>
    <mergeCell ref="AA2:AC3"/>
    <mergeCell ref="AD2:AF3"/>
    <mergeCell ref="AG2:AI3"/>
    <mergeCell ref="AJ2:AL3"/>
    <mergeCell ref="AM2:AO3"/>
    <mergeCell ref="BL10:BL11"/>
    <mergeCell ref="BK10:BK11"/>
    <mergeCell ref="BH10:BH11"/>
    <mergeCell ref="BI10:BI11"/>
    <mergeCell ref="BJ10:BJ11"/>
    <mergeCell ref="BB10:BB11"/>
    <mergeCell ref="BC10:BC11"/>
    <mergeCell ref="BD10:BD11"/>
    <mergeCell ref="BE10:BE11"/>
    <mergeCell ref="AY12:AY14"/>
    <mergeCell ref="AV12:AV14"/>
    <mergeCell ref="BF10:BF11"/>
    <mergeCell ref="BG10:BG11"/>
    <mergeCell ref="AZ10:AZ11"/>
    <mergeCell ref="BA10:BA11"/>
    <mergeCell ref="AT10:AT11"/>
    <mergeCell ref="AU10:AU11"/>
    <mergeCell ref="AN10:AN11"/>
    <mergeCell ref="AO10:AO11"/>
    <mergeCell ref="AV10:AV11"/>
    <mergeCell ref="AW10:AW11"/>
    <mergeCell ref="AX10:AX11"/>
    <mergeCell ref="AY10:AY11"/>
    <mergeCell ref="AP10:AP11"/>
    <mergeCell ref="AQ10:AQ11"/>
    <mergeCell ref="AQ15:AQ18"/>
    <mergeCell ref="AR15:AR18"/>
    <mergeCell ref="AS15:AS18"/>
    <mergeCell ref="AT15:AT18"/>
    <mergeCell ref="AW12:AW14"/>
    <mergeCell ref="AX12:AX14"/>
    <mergeCell ref="AS12:AS14"/>
    <mergeCell ref="AT12:AT14"/>
    <mergeCell ref="AU12:AU14"/>
    <mergeCell ref="L38:L40"/>
    <mergeCell ref="M10:M11"/>
    <mergeCell ref="N10:N11"/>
    <mergeCell ref="S10:S11"/>
    <mergeCell ref="M19:M22"/>
    <mergeCell ref="N19:N22"/>
    <mergeCell ref="S19:S22"/>
    <mergeCell ref="L10:L11"/>
    <mergeCell ref="L12:L14"/>
    <mergeCell ref="L15:L18"/>
    <mergeCell ref="L19:L22"/>
    <mergeCell ref="L23:L28"/>
    <mergeCell ref="O38:O40"/>
    <mergeCell ref="P38:P40"/>
    <mergeCell ref="Q38:Q40"/>
    <mergeCell ref="R38:R40"/>
    <mergeCell ref="P23:P28"/>
    <mergeCell ref="Q23:Q28"/>
    <mergeCell ref="R23:R28"/>
    <mergeCell ref="O19:O22"/>
    <mergeCell ref="L29:L32"/>
    <mergeCell ref="P15:P18"/>
    <mergeCell ref="L34:L36"/>
    <mergeCell ref="M34:M36"/>
    <mergeCell ref="W10:W11"/>
    <mergeCell ref="AV19:AV22"/>
    <mergeCell ref="AR19:AR22"/>
    <mergeCell ref="AS19:AS22"/>
    <mergeCell ref="AJ19:AJ22"/>
    <mergeCell ref="AK19:AK22"/>
    <mergeCell ref="AL19:AL22"/>
    <mergeCell ref="AM19:AM22"/>
    <mergeCell ref="AH19:AH22"/>
    <mergeCell ref="AI19:AI22"/>
    <mergeCell ref="AM12:AM14"/>
    <mergeCell ref="X12:X14"/>
    <mergeCell ref="AQ12:AQ14"/>
    <mergeCell ref="AR12:AR14"/>
    <mergeCell ref="AN12:AN14"/>
    <mergeCell ref="AN15:AN18"/>
    <mergeCell ref="AV15:AV18"/>
    <mergeCell ref="AB10:AB11"/>
    <mergeCell ref="AC10:AC11"/>
    <mergeCell ref="X10:X11"/>
    <mergeCell ref="Y12:Y14"/>
    <mergeCell ref="AU15:AU18"/>
    <mergeCell ref="AO15:AO18"/>
    <mergeCell ref="AP15:AP18"/>
    <mergeCell ref="M23:M28"/>
    <mergeCell ref="AR10:AR11"/>
    <mergeCell ref="AS10:AS11"/>
    <mergeCell ref="AM23:AM28"/>
    <mergeCell ref="AD12:AD14"/>
    <mergeCell ref="AD10:AD11"/>
    <mergeCell ref="AC12:AC14"/>
    <mergeCell ref="AF10:AF11"/>
    <mergeCell ref="AG10:AG11"/>
    <mergeCell ref="AH12:AH14"/>
    <mergeCell ref="AI12:AI14"/>
    <mergeCell ref="W12:W14"/>
    <mergeCell ref="M15:M18"/>
    <mergeCell ref="N15:N18"/>
    <mergeCell ref="S15:S18"/>
    <mergeCell ref="M12:M14"/>
    <mergeCell ref="N12:N14"/>
    <mergeCell ref="S12:S14"/>
    <mergeCell ref="Q15:Q18"/>
    <mergeCell ref="R15:R18"/>
    <mergeCell ref="O15:O18"/>
    <mergeCell ref="T10:T11"/>
    <mergeCell ref="U10:U11"/>
    <mergeCell ref="V10:V11"/>
    <mergeCell ref="Z12:Z14"/>
    <mergeCell ref="AA12:AA14"/>
    <mergeCell ref="AB12:AB14"/>
    <mergeCell ref="Y10:Y11"/>
    <mergeCell ref="Z10:Z11"/>
    <mergeCell ref="AA10:AA11"/>
    <mergeCell ref="AJ12:AJ14"/>
    <mergeCell ref="AK12:AK14"/>
    <mergeCell ref="AH10:AH11"/>
    <mergeCell ref="AI10:AI11"/>
    <mergeCell ref="AL12:AL14"/>
    <mergeCell ref="BJ15:BJ18"/>
    <mergeCell ref="BK15:BK18"/>
    <mergeCell ref="BG15:BG18"/>
    <mergeCell ref="T15:T18"/>
    <mergeCell ref="AH15:AH18"/>
    <mergeCell ref="AI15:AI18"/>
    <mergeCell ref="T12:T14"/>
    <mergeCell ref="AC15:AC18"/>
    <mergeCell ref="AD15:AD18"/>
    <mergeCell ref="AE15:AE18"/>
    <mergeCell ref="AF15:AF18"/>
    <mergeCell ref="AG15:AG18"/>
    <mergeCell ref="U12:U14"/>
    <mergeCell ref="V12:V14"/>
    <mergeCell ref="AE12:AE14"/>
    <mergeCell ref="AF12:AF14"/>
    <mergeCell ref="AG12:AG14"/>
    <mergeCell ref="U15:U18"/>
    <mergeCell ref="V15:V18"/>
    <mergeCell ref="BC15:BC18"/>
    <mergeCell ref="BD15:BD18"/>
    <mergeCell ref="BE15:BE18"/>
    <mergeCell ref="BF15:BF18"/>
    <mergeCell ref="BH15:BH18"/>
    <mergeCell ref="BI15:BI18"/>
    <mergeCell ref="W15:W18"/>
    <mergeCell ref="X15:X18"/>
    <mergeCell ref="N23:N28"/>
    <mergeCell ref="S23:S28"/>
    <mergeCell ref="T23:T28"/>
    <mergeCell ref="U23:U28"/>
    <mergeCell ref="V23:V28"/>
    <mergeCell ref="W23:W28"/>
    <mergeCell ref="X23:X28"/>
    <mergeCell ref="AB19:AB22"/>
    <mergeCell ref="AC19:AC22"/>
    <mergeCell ref="P19:P22"/>
    <mergeCell ref="Q19:Q22"/>
    <mergeCell ref="BH19:BH22"/>
    <mergeCell ref="BI19:BI22"/>
    <mergeCell ref="AX23:AX28"/>
    <mergeCell ref="AW15:AW18"/>
    <mergeCell ref="AX15:AX18"/>
    <mergeCell ref="AP23:AP28"/>
    <mergeCell ref="AQ23:AQ28"/>
    <mergeCell ref="AR23:AR28"/>
    <mergeCell ref="AY15:AY18"/>
    <mergeCell ref="BK19:BK22"/>
    <mergeCell ref="BG23:BG28"/>
    <mergeCell ref="BH23:BH28"/>
    <mergeCell ref="BI23:BI28"/>
    <mergeCell ref="BJ23:BJ28"/>
    <mergeCell ref="AY23:AY28"/>
    <mergeCell ref="AZ23:AZ28"/>
    <mergeCell ref="BJ19:BJ22"/>
    <mergeCell ref="BE23:BE28"/>
    <mergeCell ref="BF23:BF28"/>
    <mergeCell ref="AW29:AW32"/>
    <mergeCell ref="AX29:AX32"/>
    <mergeCell ref="AY29:AY32"/>
    <mergeCell ref="AZ29:AZ32"/>
    <mergeCell ref="BB29:BB32"/>
    <mergeCell ref="AD19:AD22"/>
    <mergeCell ref="AE19:AE22"/>
    <mergeCell ref="AF19:AF22"/>
    <mergeCell ref="AG19:AG22"/>
    <mergeCell ref="AN23:AN28"/>
    <mergeCell ref="AO23:AO28"/>
    <mergeCell ref="AE29:AE32"/>
    <mergeCell ref="AS29:AS32"/>
    <mergeCell ref="AT29:AT32"/>
    <mergeCell ref="AU29:AU32"/>
    <mergeCell ref="AV29:AV32"/>
    <mergeCell ref="BA29:BA32"/>
    <mergeCell ref="AQ29:AQ32"/>
    <mergeCell ref="AR29:AR32"/>
    <mergeCell ref="AK29:AK32"/>
    <mergeCell ref="AL29:AL32"/>
    <mergeCell ref="AM29:AM32"/>
    <mergeCell ref="AN29:AN32"/>
    <mergeCell ref="AO29:AO32"/>
    <mergeCell ref="BM29:BM32"/>
    <mergeCell ref="BQ29:BQ32"/>
    <mergeCell ref="BC29:BC32"/>
    <mergeCell ref="BD29:BD32"/>
    <mergeCell ref="BE29:BE32"/>
    <mergeCell ref="BF29:BF32"/>
    <mergeCell ref="BG29:BG32"/>
    <mergeCell ref="BH29:BH32"/>
    <mergeCell ref="BK23:BK28"/>
    <mergeCell ref="BI29:BI32"/>
    <mergeCell ref="BJ29:BJ32"/>
    <mergeCell ref="BK29:BK32"/>
    <mergeCell ref="BL23:BL28"/>
    <mergeCell ref="BM23:BM28"/>
    <mergeCell ref="BQ23:BQ28"/>
    <mergeCell ref="AP29:AP32"/>
    <mergeCell ref="AG29:AG32"/>
    <mergeCell ref="AH29:AH32"/>
    <mergeCell ref="AI29:AI32"/>
    <mergeCell ref="AJ29:AJ32"/>
    <mergeCell ref="S34:S36"/>
    <mergeCell ref="T34:T36"/>
    <mergeCell ref="U34:U36"/>
    <mergeCell ref="V34:V36"/>
    <mergeCell ref="W34:W36"/>
    <mergeCell ref="AJ34:AJ36"/>
    <mergeCell ref="AF29:AF32"/>
    <mergeCell ref="M29:M32"/>
    <mergeCell ref="N29:N32"/>
    <mergeCell ref="S29:S32"/>
    <mergeCell ref="T29:T32"/>
    <mergeCell ref="U29:U32"/>
    <mergeCell ref="V29:V32"/>
    <mergeCell ref="W29:W32"/>
    <mergeCell ref="X29:X32"/>
    <mergeCell ref="AD34:AD36"/>
    <mergeCell ref="Y29:Y32"/>
    <mergeCell ref="Z29:Z32"/>
    <mergeCell ref="AA29:AA32"/>
    <mergeCell ref="AB29:AB32"/>
    <mergeCell ref="AC29:AC32"/>
    <mergeCell ref="AD29:AD32"/>
    <mergeCell ref="M38:M40"/>
    <mergeCell ref="N38:N40"/>
    <mergeCell ref="S38:S40"/>
    <mergeCell ref="T38:T40"/>
    <mergeCell ref="U38:U40"/>
    <mergeCell ref="BH34:BH36"/>
    <mergeCell ref="AV34:AV36"/>
    <mergeCell ref="AW34:AW36"/>
    <mergeCell ref="AY34:AY36"/>
    <mergeCell ref="AZ34:AZ36"/>
    <mergeCell ref="BA34:BA36"/>
    <mergeCell ref="AP34:AP36"/>
    <mergeCell ref="AQ34:AQ36"/>
    <mergeCell ref="AR34:AR36"/>
    <mergeCell ref="AS34:AS36"/>
    <mergeCell ref="V38:V40"/>
    <mergeCell ref="W38:W40"/>
    <mergeCell ref="X38:X40"/>
    <mergeCell ref="Y38:Y40"/>
    <mergeCell ref="Z38:Z40"/>
    <mergeCell ref="AA38:AA40"/>
    <mergeCell ref="AH38:AH40"/>
    <mergeCell ref="AI38:AI40"/>
    <mergeCell ref="AJ38:AJ40"/>
    <mergeCell ref="BI34:BI36"/>
    <mergeCell ref="BJ34:BJ36"/>
    <mergeCell ref="BK34:BK36"/>
    <mergeCell ref="BB34:BB36"/>
    <mergeCell ref="BC34:BC36"/>
    <mergeCell ref="BD34:BD36"/>
    <mergeCell ref="BE34:BE36"/>
    <mergeCell ref="BF34:BF36"/>
    <mergeCell ref="BG34:BG36"/>
    <mergeCell ref="AT34:AT36"/>
    <mergeCell ref="AU34:AU36"/>
    <mergeCell ref="X34:X36"/>
    <mergeCell ref="Y34:Y36"/>
    <mergeCell ref="Z34:Z36"/>
    <mergeCell ref="AA34:AA36"/>
    <mergeCell ref="AB34:AB36"/>
    <mergeCell ref="AC34:AC36"/>
    <mergeCell ref="AX34:AX36"/>
    <mergeCell ref="AE34:AE36"/>
    <mergeCell ref="AF34:AF36"/>
    <mergeCell ref="AG34:AG36"/>
    <mergeCell ref="AH34:AH36"/>
    <mergeCell ref="AI34:AI36"/>
    <mergeCell ref="AK34:AK36"/>
    <mergeCell ref="AL34:AL36"/>
    <mergeCell ref="AM34:AM36"/>
    <mergeCell ref="AN34:AN36"/>
    <mergeCell ref="AO34:AO36"/>
    <mergeCell ref="AK38:AK40"/>
    <mergeCell ref="AL38:AL40"/>
    <mergeCell ref="AM38:AM40"/>
    <mergeCell ref="AB38:AB40"/>
    <mergeCell ref="AC38:AC40"/>
    <mergeCell ref="AD38:AD40"/>
    <mergeCell ref="AE38:AE40"/>
    <mergeCell ref="AF38:AF40"/>
    <mergeCell ref="AG38:AG40"/>
    <mergeCell ref="AT38:AT40"/>
    <mergeCell ref="AU38:AU40"/>
    <mergeCell ref="AV38:AV40"/>
    <mergeCell ref="AW38:AW40"/>
    <mergeCell ref="AX38:AX40"/>
    <mergeCell ref="AY38:AY40"/>
    <mergeCell ref="AN38:AN40"/>
    <mergeCell ref="AO38:AO40"/>
    <mergeCell ref="AP38:AP40"/>
    <mergeCell ref="AQ38:AQ40"/>
    <mergeCell ref="AR38:AR40"/>
    <mergeCell ref="AS38:AS40"/>
    <mergeCell ref="BF38:BF40"/>
    <mergeCell ref="BG38:BG40"/>
    <mergeCell ref="BH38:BH40"/>
    <mergeCell ref="BI38:BI40"/>
    <mergeCell ref="BJ38:BJ40"/>
    <mergeCell ref="BK38:BK40"/>
    <mergeCell ref="AZ38:AZ40"/>
    <mergeCell ref="BA38:BA40"/>
    <mergeCell ref="BB38:BB40"/>
    <mergeCell ref="BC38:BC40"/>
    <mergeCell ref="BD38:BD40"/>
    <mergeCell ref="BE38:BE40"/>
    <mergeCell ref="CD2:CD4"/>
    <mergeCell ref="CE2:CE4"/>
    <mergeCell ref="BL38:BL40"/>
    <mergeCell ref="BM38:BM40"/>
    <mergeCell ref="BQ38:BQ40"/>
    <mergeCell ref="BR38:BR40"/>
    <mergeCell ref="BS38:BS40"/>
    <mergeCell ref="BR29:BR32"/>
    <mergeCell ref="BS29:BS32"/>
    <mergeCell ref="BR10:BR11"/>
    <mergeCell ref="BS10:BS11"/>
    <mergeCell ref="BM12:BM14"/>
    <mergeCell ref="BQ12:BQ14"/>
    <mergeCell ref="BL29:BL32"/>
    <mergeCell ref="BQ34:BQ36"/>
    <mergeCell ref="BR34:BR36"/>
    <mergeCell ref="BS34:BS36"/>
    <mergeCell ref="BL34:BL36"/>
    <mergeCell ref="BM34:BM36"/>
    <mergeCell ref="BR23:BR28"/>
    <mergeCell ref="BS23:BS28"/>
    <mergeCell ref="BR12:BR14"/>
    <mergeCell ref="BS12:BS14"/>
    <mergeCell ref="BQ10:BQ11"/>
    <mergeCell ref="C12:C14"/>
    <mergeCell ref="C15:C18"/>
    <mergeCell ref="C19:C22"/>
    <mergeCell ref="C23:C28"/>
    <mergeCell ref="C29:C32"/>
    <mergeCell ref="C34:C36"/>
    <mergeCell ref="C38:C40"/>
    <mergeCell ref="B2:B4"/>
    <mergeCell ref="B5:B41"/>
    <mergeCell ref="BU5:BU41"/>
    <mergeCell ref="BU1:BU4"/>
    <mergeCell ref="BT10:BT11"/>
    <mergeCell ref="BT12:BT14"/>
    <mergeCell ref="BT15:BT18"/>
    <mergeCell ref="BT19:BT22"/>
    <mergeCell ref="BT23:BT28"/>
    <mergeCell ref="BT29:BT32"/>
    <mergeCell ref="BT34:BT36"/>
    <mergeCell ref="BT38:BT40"/>
    <mergeCell ref="BT1:BT4"/>
  </mergeCells>
  <hyperlinks>
    <hyperlink ref="CJ41" r:id="rId1"/>
    <hyperlink ref="CJ34" r:id="rId2" display="controlinterno@hospitalsalazardevilleta.gov.co; "/>
    <hyperlink ref="CJ35" r:id="rId3" display="controlinterno@hospitalsalazardevilleta.gov.co; "/>
    <hyperlink ref="CJ36" r:id="rId4" display="controlinterno@hospitalsalazardevilleta.gov.co; "/>
    <hyperlink ref="CJ37" r:id="rId5" display="controlinterno@hospitalsalazardevilleta.gov.co; "/>
    <hyperlink ref="CJ38" r:id="rId6"/>
    <hyperlink ref="CJ39" r:id="rId7"/>
    <hyperlink ref="CJ40" r:id="rId8" display="controlinterno@hospitalsalazardevilleta.gov.co; "/>
    <hyperlink ref="CJ5" r:id="rId9"/>
    <hyperlink ref="CJ10" r:id="rId10"/>
    <hyperlink ref="CJ14" r:id="rId11"/>
    <hyperlink ref="CJ33" r:id="rId12"/>
  </hyperlinks>
  <pageMargins left="0.7" right="0.7" top="0.75" bottom="0.75" header="0.3" footer="0.3"/>
  <legacyDrawing r:id="rId1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4"/>
  <dimension ref="A1:CL22"/>
  <sheetViews>
    <sheetView topLeftCell="K1" workbookViewId="0">
      <pane ySplit="1" topLeftCell="A2" activePane="bottomLeft" state="frozen"/>
      <selection activeCell="C1" sqref="C1"/>
      <selection pane="bottomLeft" activeCell="BS5" sqref="BS5:BS8"/>
    </sheetView>
  </sheetViews>
  <sheetFormatPr baseColWidth="10" defaultRowHeight="15" x14ac:dyDescent="0.25"/>
  <cols>
    <col min="1" max="1" width="15.140625" style="1" customWidth="1"/>
    <col min="2" max="2" width="22.7109375" style="4" customWidth="1"/>
    <col min="3" max="3" width="14.85546875" style="1" customWidth="1"/>
    <col min="4" max="4" width="6.140625" style="73" customWidth="1"/>
    <col min="5" max="5" width="16" style="1" customWidth="1"/>
    <col min="6" max="6" width="12.85546875" style="1" customWidth="1"/>
    <col min="7" max="7" width="23.140625" style="1" customWidth="1"/>
    <col min="8" max="8" width="10" style="1" customWidth="1"/>
    <col min="9" max="9" width="10.28515625" style="1" customWidth="1"/>
    <col min="10" max="10" width="7.140625" style="1" bestFit="1" customWidth="1"/>
    <col min="11" max="11" width="10.85546875" style="1" customWidth="1"/>
    <col min="12" max="12" width="2.42578125" customWidth="1"/>
    <col min="13" max="13" width="2.28515625" customWidth="1"/>
    <col min="14" max="14" width="6.140625" customWidth="1"/>
    <col min="15" max="16" width="2.28515625" customWidth="1"/>
    <col min="17" max="17" width="6.140625" customWidth="1"/>
    <col min="18" max="19" width="2.28515625" customWidth="1"/>
    <col min="20" max="20" width="6.140625" customWidth="1"/>
    <col min="21" max="22" width="2.28515625" bestFit="1" customWidth="1"/>
    <col min="23" max="23" width="7.140625" customWidth="1"/>
    <col min="24" max="25" width="2.28515625" customWidth="1"/>
    <col min="26" max="26" width="6.140625" customWidth="1"/>
    <col min="27" max="28" width="2.28515625" customWidth="1"/>
    <col min="29" max="29" width="6.140625" customWidth="1"/>
    <col min="30" max="31" width="2.28515625" customWidth="1"/>
    <col min="32" max="32" width="6.140625" customWidth="1"/>
    <col min="33" max="34" width="2.28515625" bestFit="1" customWidth="1"/>
    <col min="35" max="35" width="7.28515625" customWidth="1"/>
    <col min="36" max="37" width="2.28515625" bestFit="1" customWidth="1"/>
    <col min="38" max="38" width="7.140625" bestFit="1" customWidth="1"/>
    <col min="39" max="40" width="2.28515625" customWidth="1"/>
    <col min="41" max="41" width="6.140625" customWidth="1"/>
    <col min="42" max="43" width="2.28515625" customWidth="1"/>
    <col min="44" max="44" width="6.140625" customWidth="1"/>
    <col min="45" max="45" width="3.28515625" customWidth="1"/>
    <col min="46" max="46" width="3" customWidth="1"/>
    <col min="47" max="47" width="6.140625" customWidth="1"/>
    <col min="48" max="48" width="3.7109375" customWidth="1"/>
    <col min="49" max="49" width="2.7109375" customWidth="1"/>
    <col min="50" max="50" width="6.7109375" customWidth="1"/>
    <col min="51" max="52" width="2.28515625" customWidth="1"/>
    <col min="53" max="53" width="6.42578125" customWidth="1"/>
    <col min="54" max="54" width="3" customWidth="1"/>
    <col min="55" max="55" width="2.85546875" customWidth="1"/>
    <col min="56" max="56" width="6.42578125" customWidth="1"/>
    <col min="57" max="57" width="3.140625" customWidth="1"/>
    <col min="58" max="58" width="2.7109375" customWidth="1"/>
    <col min="59" max="59" width="7.85546875" customWidth="1"/>
    <col min="60" max="60" width="4.140625" customWidth="1"/>
    <col min="61" max="61" width="4.42578125" customWidth="1"/>
    <col min="62" max="62" width="6.42578125" customWidth="1"/>
    <col min="63" max="64" width="2.28515625" bestFit="1" customWidth="1"/>
    <col min="65" max="65" width="7.42578125" customWidth="1"/>
    <col min="66" max="67" width="2.28515625" bestFit="1" customWidth="1"/>
    <col min="68" max="68" width="7.140625" bestFit="1" customWidth="1"/>
    <col min="72" max="73" width="11.7109375" hidden="1" customWidth="1"/>
    <col min="74" max="74" width="6.140625" style="25" customWidth="1"/>
    <col min="75" max="75" width="70" style="1" customWidth="1"/>
    <col min="76" max="76" width="16.28515625" style="1" customWidth="1"/>
    <col min="77" max="78" width="11.7109375" style="1" customWidth="1"/>
    <col min="79" max="79" width="28.28515625" style="1" customWidth="1"/>
    <col min="80" max="80" width="13.28515625" style="1" customWidth="1"/>
    <col min="81" max="81" width="11.7109375" style="1" customWidth="1"/>
    <col min="82" max="82" width="28.28515625" style="1" customWidth="1"/>
    <col min="83" max="83" width="13.140625" style="1" customWidth="1"/>
    <col min="84" max="84" width="11.7109375" style="1" customWidth="1"/>
    <col min="85" max="85" width="28.28515625" style="1" customWidth="1"/>
    <col min="86" max="86" width="13.28515625" style="1" customWidth="1"/>
    <col min="87" max="87" width="11.7109375" style="1" customWidth="1"/>
    <col min="88" max="88" width="32" style="1" customWidth="1"/>
    <col min="89" max="89" width="20.7109375" style="5" customWidth="1"/>
    <col min="90" max="90" width="19.28515625" style="1" customWidth="1"/>
  </cols>
  <sheetData>
    <row r="1" spans="1:90" ht="15" customHeight="1" thickBot="1" x14ac:dyDescent="0.3">
      <c r="A1" s="1055" t="s">
        <v>0</v>
      </c>
      <c r="B1" s="1055" t="s">
        <v>204</v>
      </c>
      <c r="C1" s="1250" t="s">
        <v>1</v>
      </c>
      <c r="D1" s="1260" t="s">
        <v>243</v>
      </c>
      <c r="E1" s="1250" t="s">
        <v>2</v>
      </c>
      <c r="F1" s="1250" t="s">
        <v>3</v>
      </c>
      <c r="G1" s="1251"/>
      <c r="H1" s="1251"/>
      <c r="I1" s="1251"/>
      <c r="J1" s="1251"/>
      <c r="K1" s="1250" t="s">
        <v>244</v>
      </c>
      <c r="L1" s="1870" t="s">
        <v>401</v>
      </c>
      <c r="M1" s="1871"/>
      <c r="N1" s="1871"/>
      <c r="O1" s="1871"/>
      <c r="P1" s="1871"/>
      <c r="Q1" s="1871"/>
      <c r="R1" s="1871"/>
      <c r="S1" s="1871"/>
      <c r="T1" s="1871"/>
      <c r="U1" s="1871"/>
      <c r="V1" s="1871"/>
      <c r="W1" s="1871"/>
      <c r="X1" s="1871"/>
      <c r="Y1" s="1871"/>
      <c r="Z1" s="1871"/>
      <c r="AA1" s="1871"/>
      <c r="AB1" s="1871"/>
      <c r="AC1" s="1871"/>
      <c r="AD1" s="1871"/>
      <c r="AE1" s="1871"/>
      <c r="AF1" s="1871"/>
      <c r="AG1" s="1871"/>
      <c r="AH1" s="1871"/>
      <c r="AI1" s="1871"/>
      <c r="AJ1" s="1871"/>
      <c r="AK1" s="1871"/>
      <c r="AL1" s="1871"/>
      <c r="AM1" s="1871"/>
      <c r="AN1" s="1871"/>
      <c r="AO1" s="1871"/>
      <c r="AP1" s="1871"/>
      <c r="AQ1" s="1871"/>
      <c r="AR1" s="1871"/>
      <c r="AS1" s="1871"/>
      <c r="AT1" s="1871"/>
      <c r="AU1" s="1871"/>
      <c r="AV1" s="1871"/>
      <c r="AW1" s="1871"/>
      <c r="AX1" s="1871"/>
      <c r="AY1" s="1871"/>
      <c r="AZ1" s="1871"/>
      <c r="BA1" s="1871"/>
      <c r="BB1" s="1871"/>
      <c r="BC1" s="1871"/>
      <c r="BD1" s="1871"/>
      <c r="BE1" s="1871"/>
      <c r="BF1" s="1871"/>
      <c r="BG1" s="1871"/>
      <c r="BH1" s="1871"/>
      <c r="BI1" s="1871"/>
      <c r="BJ1" s="1871"/>
      <c r="BK1" s="1871"/>
      <c r="BL1" s="1871"/>
      <c r="BM1" s="1871"/>
      <c r="BN1" s="690"/>
      <c r="BO1" s="690"/>
      <c r="BP1" s="690"/>
      <c r="BQ1" s="1862" t="s">
        <v>244</v>
      </c>
      <c r="BR1" s="1854" t="s">
        <v>394</v>
      </c>
      <c r="BS1" s="1854" t="s">
        <v>395</v>
      </c>
      <c r="BT1" s="1854" t="s">
        <v>396</v>
      </c>
      <c r="BU1" s="2028" t="s">
        <v>397</v>
      </c>
      <c r="BV1" s="1864" t="s">
        <v>8</v>
      </c>
      <c r="BW1" s="1865"/>
      <c r="BX1" s="1861" t="s">
        <v>9</v>
      </c>
      <c r="BY1" s="1858" t="s">
        <v>10</v>
      </c>
      <c r="BZ1" s="1858" t="s">
        <v>403</v>
      </c>
      <c r="CA1" s="1858" t="s">
        <v>404</v>
      </c>
      <c r="CB1" s="1858" t="s">
        <v>20</v>
      </c>
      <c r="CC1" s="1858" t="s">
        <v>467</v>
      </c>
      <c r="CD1" s="1858" t="s">
        <v>404</v>
      </c>
      <c r="CE1" s="1858" t="s">
        <v>22</v>
      </c>
      <c r="CF1" s="1858" t="s">
        <v>470</v>
      </c>
      <c r="CG1" s="1858" t="s">
        <v>404</v>
      </c>
      <c r="CH1" s="1858" t="s">
        <v>23</v>
      </c>
      <c r="CI1" s="1858" t="s">
        <v>471</v>
      </c>
      <c r="CJ1" s="1861" t="s">
        <v>11</v>
      </c>
      <c r="CK1" s="1861" t="s">
        <v>12</v>
      </c>
      <c r="CL1" s="1861" t="s">
        <v>13</v>
      </c>
    </row>
    <row r="2" spans="1:90" ht="15" customHeight="1" x14ac:dyDescent="0.25">
      <c r="A2" s="1055"/>
      <c r="B2" s="1055"/>
      <c r="C2" s="1250"/>
      <c r="D2" s="1830"/>
      <c r="E2" s="1250"/>
      <c r="F2" s="1250" t="s">
        <v>14</v>
      </c>
      <c r="G2" s="1250" t="s">
        <v>15</v>
      </c>
      <c r="H2" s="1250" t="s">
        <v>16</v>
      </c>
      <c r="I2" s="1259" t="s">
        <v>17</v>
      </c>
      <c r="J2" s="1251"/>
      <c r="K2" s="1868"/>
      <c r="L2" s="1862" t="s">
        <v>376</v>
      </c>
      <c r="M2" s="1854"/>
      <c r="N2" s="1854"/>
      <c r="O2" s="1842" t="s">
        <v>377</v>
      </c>
      <c r="P2" s="1843"/>
      <c r="Q2" s="1844"/>
      <c r="R2" s="1842" t="s">
        <v>378</v>
      </c>
      <c r="S2" s="1843"/>
      <c r="T2" s="1844"/>
      <c r="U2" s="1848" t="s">
        <v>379</v>
      </c>
      <c r="V2" s="1849"/>
      <c r="W2" s="1850"/>
      <c r="X2" s="1854" t="s">
        <v>380</v>
      </c>
      <c r="Y2" s="1854"/>
      <c r="Z2" s="1854"/>
      <c r="AA2" s="1842" t="s">
        <v>381</v>
      </c>
      <c r="AB2" s="1843"/>
      <c r="AC2" s="1844"/>
      <c r="AD2" s="1842" t="s">
        <v>382</v>
      </c>
      <c r="AE2" s="1843"/>
      <c r="AF2" s="1844"/>
      <c r="AG2" s="1848" t="s">
        <v>383</v>
      </c>
      <c r="AH2" s="1849"/>
      <c r="AI2" s="1850"/>
      <c r="AJ2" s="1848" t="s">
        <v>384</v>
      </c>
      <c r="AK2" s="1849"/>
      <c r="AL2" s="1850"/>
      <c r="AM2" s="1854" t="s">
        <v>385</v>
      </c>
      <c r="AN2" s="1854"/>
      <c r="AO2" s="1854"/>
      <c r="AP2" s="1842" t="s">
        <v>386</v>
      </c>
      <c r="AQ2" s="1843"/>
      <c r="AR2" s="1844"/>
      <c r="AS2" s="1842" t="s">
        <v>387</v>
      </c>
      <c r="AT2" s="1843"/>
      <c r="AU2" s="1844"/>
      <c r="AV2" s="1848" t="s">
        <v>388</v>
      </c>
      <c r="AW2" s="1849"/>
      <c r="AX2" s="1850"/>
      <c r="AY2" s="1854" t="s">
        <v>389</v>
      </c>
      <c r="AZ2" s="1854"/>
      <c r="BA2" s="1854"/>
      <c r="BB2" s="1842" t="s">
        <v>390</v>
      </c>
      <c r="BC2" s="1843"/>
      <c r="BD2" s="1844"/>
      <c r="BE2" s="1842" t="s">
        <v>391</v>
      </c>
      <c r="BF2" s="1843"/>
      <c r="BG2" s="1844"/>
      <c r="BH2" s="1848" t="s">
        <v>392</v>
      </c>
      <c r="BI2" s="1849"/>
      <c r="BJ2" s="1850"/>
      <c r="BK2" s="1848" t="s">
        <v>393</v>
      </c>
      <c r="BL2" s="1849"/>
      <c r="BM2" s="1849"/>
      <c r="BN2" s="1848" t="s">
        <v>401</v>
      </c>
      <c r="BO2" s="1849"/>
      <c r="BP2" s="1849"/>
      <c r="BQ2" s="1863"/>
      <c r="BR2" s="1855"/>
      <c r="BS2" s="1855"/>
      <c r="BT2" s="1855"/>
      <c r="BU2" s="2029"/>
      <c r="BV2" s="1866"/>
      <c r="BW2" s="1867"/>
      <c r="BX2" s="1861"/>
      <c r="BY2" s="1859"/>
      <c r="BZ2" s="1859"/>
      <c r="CA2" s="1859"/>
      <c r="CB2" s="1859"/>
      <c r="CC2" s="1859"/>
      <c r="CD2" s="1859"/>
      <c r="CE2" s="1859"/>
      <c r="CF2" s="1859"/>
      <c r="CG2" s="1859"/>
      <c r="CH2" s="1859"/>
      <c r="CI2" s="1859"/>
      <c r="CJ2" s="1861"/>
      <c r="CK2" s="1861"/>
      <c r="CL2" s="1861"/>
    </row>
    <row r="3" spans="1:90" ht="15" customHeight="1" x14ac:dyDescent="0.25">
      <c r="A3" s="1055"/>
      <c r="B3" s="1055"/>
      <c r="C3" s="1250"/>
      <c r="D3" s="1830"/>
      <c r="E3" s="1250"/>
      <c r="F3" s="1250"/>
      <c r="G3" s="1250"/>
      <c r="H3" s="1250"/>
      <c r="I3" s="1260" t="s">
        <v>18</v>
      </c>
      <c r="J3" s="1250" t="s">
        <v>19</v>
      </c>
      <c r="K3" s="1868"/>
      <c r="L3" s="1863"/>
      <c r="M3" s="1855"/>
      <c r="N3" s="1855"/>
      <c r="O3" s="1845"/>
      <c r="P3" s="1846"/>
      <c r="Q3" s="1847"/>
      <c r="R3" s="1845"/>
      <c r="S3" s="1846"/>
      <c r="T3" s="1847"/>
      <c r="U3" s="1851"/>
      <c r="V3" s="1852"/>
      <c r="W3" s="1853"/>
      <c r="X3" s="1855"/>
      <c r="Y3" s="1855"/>
      <c r="Z3" s="1855"/>
      <c r="AA3" s="1845"/>
      <c r="AB3" s="1846"/>
      <c r="AC3" s="1847"/>
      <c r="AD3" s="1845"/>
      <c r="AE3" s="1846"/>
      <c r="AF3" s="1847"/>
      <c r="AG3" s="1851"/>
      <c r="AH3" s="1852"/>
      <c r="AI3" s="1853"/>
      <c r="AJ3" s="1851"/>
      <c r="AK3" s="1852"/>
      <c r="AL3" s="1853"/>
      <c r="AM3" s="1855"/>
      <c r="AN3" s="1855"/>
      <c r="AO3" s="1855"/>
      <c r="AP3" s="1845"/>
      <c r="AQ3" s="1846"/>
      <c r="AR3" s="1847"/>
      <c r="AS3" s="1845"/>
      <c r="AT3" s="1846"/>
      <c r="AU3" s="1847"/>
      <c r="AV3" s="1851"/>
      <c r="AW3" s="1852"/>
      <c r="AX3" s="1853"/>
      <c r="AY3" s="1855"/>
      <c r="AZ3" s="1855"/>
      <c r="BA3" s="1855"/>
      <c r="BB3" s="1845"/>
      <c r="BC3" s="1846"/>
      <c r="BD3" s="1847"/>
      <c r="BE3" s="1845"/>
      <c r="BF3" s="1846"/>
      <c r="BG3" s="1847"/>
      <c r="BH3" s="1851"/>
      <c r="BI3" s="1852"/>
      <c r="BJ3" s="1853"/>
      <c r="BK3" s="1851"/>
      <c r="BL3" s="1852"/>
      <c r="BM3" s="1852"/>
      <c r="BN3" s="1851"/>
      <c r="BO3" s="1852"/>
      <c r="BP3" s="1852"/>
      <c r="BQ3" s="1863"/>
      <c r="BR3" s="1855"/>
      <c r="BS3" s="1855"/>
      <c r="BT3" s="1855"/>
      <c r="BU3" s="2029"/>
      <c r="BV3" s="1866"/>
      <c r="BW3" s="1867"/>
      <c r="BX3" s="1861"/>
      <c r="BY3" s="1859"/>
      <c r="BZ3" s="1859"/>
      <c r="CA3" s="1859"/>
      <c r="CB3" s="1859"/>
      <c r="CC3" s="1859"/>
      <c r="CD3" s="1859"/>
      <c r="CE3" s="1859"/>
      <c r="CF3" s="1859"/>
      <c r="CG3" s="1859"/>
      <c r="CH3" s="1859"/>
      <c r="CI3" s="1859"/>
      <c r="CJ3" s="1861"/>
      <c r="CK3" s="1861"/>
      <c r="CL3" s="1861"/>
    </row>
    <row r="4" spans="1:90" ht="16.5" thickBot="1" x14ac:dyDescent="0.3">
      <c r="A4" s="1397"/>
      <c r="B4" s="1397"/>
      <c r="C4" s="1260"/>
      <c r="D4" s="1830"/>
      <c r="E4" s="1260"/>
      <c r="F4" s="1260"/>
      <c r="G4" s="1260"/>
      <c r="H4" s="1260"/>
      <c r="I4" s="1830"/>
      <c r="J4" s="1260"/>
      <c r="K4" s="1869"/>
      <c r="L4" s="220" t="s">
        <v>398</v>
      </c>
      <c r="M4" s="221" t="s">
        <v>399</v>
      </c>
      <c r="N4" s="221" t="s">
        <v>400</v>
      </c>
      <c r="O4" s="221" t="s">
        <v>398</v>
      </c>
      <c r="P4" s="221" t="s">
        <v>399</v>
      </c>
      <c r="Q4" s="221" t="s">
        <v>400</v>
      </c>
      <c r="R4" s="221" t="s">
        <v>398</v>
      </c>
      <c r="S4" s="221" t="s">
        <v>399</v>
      </c>
      <c r="T4" s="221" t="s">
        <v>400</v>
      </c>
      <c r="U4" s="222" t="s">
        <v>398</v>
      </c>
      <c r="V4" s="222" t="s">
        <v>399</v>
      </c>
      <c r="W4" s="222" t="s">
        <v>400</v>
      </c>
      <c r="X4" s="221" t="s">
        <v>398</v>
      </c>
      <c r="Y4" s="221" t="s">
        <v>399</v>
      </c>
      <c r="Z4" s="221" t="s">
        <v>400</v>
      </c>
      <c r="AA4" s="221" t="s">
        <v>398</v>
      </c>
      <c r="AB4" s="221" t="s">
        <v>399</v>
      </c>
      <c r="AC4" s="221" t="s">
        <v>400</v>
      </c>
      <c r="AD4" s="221" t="s">
        <v>398</v>
      </c>
      <c r="AE4" s="221" t="s">
        <v>399</v>
      </c>
      <c r="AF4" s="221" t="s">
        <v>400</v>
      </c>
      <c r="AG4" s="222" t="s">
        <v>398</v>
      </c>
      <c r="AH4" s="222" t="s">
        <v>399</v>
      </c>
      <c r="AI4" s="222" t="s">
        <v>400</v>
      </c>
      <c r="AJ4" s="222" t="s">
        <v>398</v>
      </c>
      <c r="AK4" s="222" t="s">
        <v>399</v>
      </c>
      <c r="AL4" s="222" t="s">
        <v>400</v>
      </c>
      <c r="AM4" s="221" t="s">
        <v>398</v>
      </c>
      <c r="AN4" s="221" t="s">
        <v>399</v>
      </c>
      <c r="AO4" s="221" t="s">
        <v>400</v>
      </c>
      <c r="AP4" s="221" t="s">
        <v>398</v>
      </c>
      <c r="AQ4" s="221" t="s">
        <v>399</v>
      </c>
      <c r="AR4" s="221" t="s">
        <v>400</v>
      </c>
      <c r="AS4" s="221" t="s">
        <v>398</v>
      </c>
      <c r="AT4" s="221" t="s">
        <v>399</v>
      </c>
      <c r="AU4" s="221" t="s">
        <v>400</v>
      </c>
      <c r="AV4" s="222" t="s">
        <v>398</v>
      </c>
      <c r="AW4" s="222" t="s">
        <v>399</v>
      </c>
      <c r="AX4" s="222" t="s">
        <v>400</v>
      </c>
      <c r="AY4" s="221" t="s">
        <v>398</v>
      </c>
      <c r="AZ4" s="221" t="s">
        <v>399</v>
      </c>
      <c r="BA4" s="221" t="s">
        <v>400</v>
      </c>
      <c r="BB4" s="221" t="s">
        <v>398</v>
      </c>
      <c r="BC4" s="221" t="s">
        <v>399</v>
      </c>
      <c r="BD4" s="221" t="s">
        <v>400</v>
      </c>
      <c r="BE4" s="221" t="s">
        <v>398</v>
      </c>
      <c r="BF4" s="221" t="s">
        <v>399</v>
      </c>
      <c r="BG4" s="221" t="s">
        <v>400</v>
      </c>
      <c r="BH4" s="222" t="s">
        <v>398</v>
      </c>
      <c r="BI4" s="222" t="s">
        <v>399</v>
      </c>
      <c r="BJ4" s="222" t="s">
        <v>400</v>
      </c>
      <c r="BK4" s="222" t="s">
        <v>398</v>
      </c>
      <c r="BL4" s="222" t="s">
        <v>399</v>
      </c>
      <c r="BM4" s="223" t="s">
        <v>400</v>
      </c>
      <c r="BN4" s="222" t="s">
        <v>398</v>
      </c>
      <c r="BO4" s="222" t="s">
        <v>399</v>
      </c>
      <c r="BP4" s="223" t="s">
        <v>400</v>
      </c>
      <c r="BQ4" s="1872"/>
      <c r="BR4" s="1873"/>
      <c r="BS4" s="1873"/>
      <c r="BT4" s="1873"/>
      <c r="BU4" s="2030"/>
      <c r="BV4" s="1866"/>
      <c r="BW4" s="1867"/>
      <c r="BX4" s="1858"/>
      <c r="BY4" s="1859"/>
      <c r="BZ4" s="1860"/>
      <c r="CA4" s="1860"/>
      <c r="CB4" s="1859"/>
      <c r="CC4" s="1860"/>
      <c r="CD4" s="1860"/>
      <c r="CE4" s="1859"/>
      <c r="CF4" s="1860"/>
      <c r="CG4" s="1860"/>
      <c r="CH4" s="1859"/>
      <c r="CI4" s="1860"/>
      <c r="CJ4" s="1858"/>
      <c r="CK4" s="1858"/>
      <c r="CL4" s="1858"/>
    </row>
    <row r="5" spans="1:90" ht="26.1" customHeight="1" x14ac:dyDescent="0.25">
      <c r="A5" s="1831"/>
      <c r="B5" s="1834" t="s">
        <v>27</v>
      </c>
      <c r="C5" s="1837" t="s">
        <v>26</v>
      </c>
      <c r="D5" s="1839">
        <v>1</v>
      </c>
      <c r="E5" s="1840" t="s">
        <v>240</v>
      </c>
      <c r="F5" s="1841" t="s">
        <v>241</v>
      </c>
      <c r="G5" s="1841" t="s">
        <v>420</v>
      </c>
      <c r="H5" s="1822" t="s">
        <v>242</v>
      </c>
      <c r="I5" s="1823">
        <v>3473</v>
      </c>
      <c r="J5" s="1822">
        <v>2018</v>
      </c>
      <c r="K5" s="1824">
        <v>3373</v>
      </c>
      <c r="L5" s="1825"/>
      <c r="M5" s="1818"/>
      <c r="N5" s="1818">
        <v>261</v>
      </c>
      <c r="O5" s="1818"/>
      <c r="P5" s="1818"/>
      <c r="Q5" s="1818">
        <v>252</v>
      </c>
      <c r="R5" s="1818"/>
      <c r="S5" s="1818"/>
      <c r="T5" s="1818">
        <v>254</v>
      </c>
      <c r="U5" s="1819"/>
      <c r="V5" s="1819"/>
      <c r="W5" s="1818">
        <f>N5+Q5+T5</f>
        <v>767</v>
      </c>
      <c r="X5" s="1819"/>
      <c r="Y5" s="1819"/>
      <c r="Z5" s="1818">
        <v>256</v>
      </c>
      <c r="AA5" s="1819"/>
      <c r="AB5" s="1819"/>
      <c r="AC5" s="1818">
        <v>257</v>
      </c>
      <c r="AD5" s="1819"/>
      <c r="AE5" s="1819"/>
      <c r="AF5" s="1818">
        <v>256</v>
      </c>
      <c r="AG5" s="1819"/>
      <c r="AH5" s="1819"/>
      <c r="AI5" s="1818">
        <f>Z5+AC5+AF5</f>
        <v>769</v>
      </c>
      <c r="AJ5" s="1819"/>
      <c r="AK5" s="1819"/>
      <c r="AL5" s="1818">
        <f>AI5+W5</f>
        <v>1536</v>
      </c>
      <c r="AM5" s="1819"/>
      <c r="AN5" s="1819"/>
      <c r="AO5" s="1818">
        <v>213</v>
      </c>
      <c r="AP5" s="1819"/>
      <c r="AQ5" s="1819"/>
      <c r="AR5" s="1818">
        <v>205</v>
      </c>
      <c r="AS5" s="1819"/>
      <c r="AT5" s="1819"/>
      <c r="AU5" s="1818">
        <v>197</v>
      </c>
      <c r="AV5" s="1819"/>
      <c r="AW5" s="1819"/>
      <c r="AX5" s="1818">
        <f>AO5+AR5+AU5</f>
        <v>615</v>
      </c>
      <c r="AY5" s="1818"/>
      <c r="AZ5" s="1818"/>
      <c r="BA5" s="1818">
        <v>188</v>
      </c>
      <c r="BB5" s="1818"/>
      <c r="BC5" s="1818"/>
      <c r="BD5" s="1818">
        <v>178</v>
      </c>
      <c r="BE5" s="1818"/>
      <c r="BF5" s="1818"/>
      <c r="BG5" s="1818">
        <v>163</v>
      </c>
      <c r="BH5" s="1818"/>
      <c r="BI5" s="1818"/>
      <c r="BJ5" s="1818">
        <f>BA5+BD5+BG5</f>
        <v>529</v>
      </c>
      <c r="BK5" s="1818"/>
      <c r="BL5" s="1818"/>
      <c r="BM5" s="1818">
        <f>AX5+BJ5</f>
        <v>1144</v>
      </c>
      <c r="BN5" s="1819"/>
      <c r="BO5" s="1819"/>
      <c r="BP5" s="1818">
        <f>BM5+AL5</f>
        <v>2680</v>
      </c>
      <c r="BQ5" s="1817">
        <f>(3373)</f>
        <v>3373</v>
      </c>
      <c r="BR5" s="1818">
        <f>AL5+BM5</f>
        <v>2680</v>
      </c>
      <c r="BS5" s="1809">
        <v>1</v>
      </c>
      <c r="BT5" s="1818"/>
      <c r="BU5" s="2026"/>
      <c r="BV5" s="238">
        <v>1</v>
      </c>
      <c r="BW5" s="29" t="s">
        <v>235</v>
      </c>
      <c r="BX5" s="30">
        <v>25</v>
      </c>
      <c r="BY5" s="30">
        <v>25</v>
      </c>
      <c r="BZ5" s="30">
        <v>25</v>
      </c>
      <c r="CA5" s="30" t="s">
        <v>405</v>
      </c>
      <c r="CB5" s="30" t="s">
        <v>227</v>
      </c>
      <c r="CC5" s="30" t="s">
        <v>227</v>
      </c>
      <c r="CD5" s="30" t="s">
        <v>405</v>
      </c>
      <c r="CE5" s="30" t="s">
        <v>227</v>
      </c>
      <c r="CF5" s="30" t="s">
        <v>227</v>
      </c>
      <c r="CG5" s="30" t="s">
        <v>405</v>
      </c>
      <c r="CH5" s="30" t="s">
        <v>227</v>
      </c>
      <c r="CI5" s="30" t="s">
        <v>227</v>
      </c>
      <c r="CJ5" s="30" t="s">
        <v>405</v>
      </c>
      <c r="CK5" s="30" t="s">
        <v>469</v>
      </c>
      <c r="CL5" s="1810" t="s">
        <v>190</v>
      </c>
    </row>
    <row r="6" spans="1:90" ht="25.5" x14ac:dyDescent="0.25">
      <c r="A6" s="1832"/>
      <c r="B6" s="1835"/>
      <c r="C6" s="1244"/>
      <c r="D6" s="1797"/>
      <c r="E6" s="1800"/>
      <c r="F6" s="1239"/>
      <c r="G6" s="1239"/>
      <c r="H6" s="1240"/>
      <c r="I6" s="1248"/>
      <c r="J6" s="1240"/>
      <c r="K6" s="1805"/>
      <c r="L6" s="1807"/>
      <c r="M6" s="1772"/>
      <c r="N6" s="1772"/>
      <c r="O6" s="1772"/>
      <c r="P6" s="1772"/>
      <c r="Q6" s="1772"/>
      <c r="R6" s="1772"/>
      <c r="S6" s="1772"/>
      <c r="T6" s="1772"/>
      <c r="U6" s="1794"/>
      <c r="V6" s="1794"/>
      <c r="W6" s="1772"/>
      <c r="X6" s="1794"/>
      <c r="Y6" s="1794"/>
      <c r="Z6" s="1772"/>
      <c r="AA6" s="1794"/>
      <c r="AB6" s="1794"/>
      <c r="AC6" s="1772"/>
      <c r="AD6" s="1794"/>
      <c r="AE6" s="1794"/>
      <c r="AF6" s="1772"/>
      <c r="AG6" s="1794"/>
      <c r="AH6" s="1794"/>
      <c r="AI6" s="1772"/>
      <c r="AJ6" s="1794"/>
      <c r="AK6" s="1794"/>
      <c r="AL6" s="1772"/>
      <c r="AM6" s="1794"/>
      <c r="AN6" s="1794"/>
      <c r="AO6" s="1772"/>
      <c r="AP6" s="1794"/>
      <c r="AQ6" s="1794"/>
      <c r="AR6" s="1772"/>
      <c r="AS6" s="1794"/>
      <c r="AT6" s="1794"/>
      <c r="AU6" s="1772"/>
      <c r="AV6" s="1794"/>
      <c r="AW6" s="1794"/>
      <c r="AX6" s="1772"/>
      <c r="AY6" s="1772"/>
      <c r="AZ6" s="1772"/>
      <c r="BA6" s="1772"/>
      <c r="BB6" s="1772"/>
      <c r="BC6" s="1772"/>
      <c r="BD6" s="1772"/>
      <c r="BE6" s="1772"/>
      <c r="BF6" s="1772"/>
      <c r="BG6" s="1772"/>
      <c r="BH6" s="1772"/>
      <c r="BI6" s="1772"/>
      <c r="BJ6" s="1772"/>
      <c r="BK6" s="1772"/>
      <c r="BL6" s="1772"/>
      <c r="BM6" s="1772"/>
      <c r="BN6" s="1794"/>
      <c r="BO6" s="1794"/>
      <c r="BP6" s="1772"/>
      <c r="BQ6" s="1785"/>
      <c r="BR6" s="1772"/>
      <c r="BS6" s="1774"/>
      <c r="BT6" s="1772"/>
      <c r="BU6" s="2024"/>
      <c r="BV6" s="239">
        <v>2</v>
      </c>
      <c r="BW6" s="26" t="s">
        <v>236</v>
      </c>
      <c r="BX6" s="27">
        <v>25</v>
      </c>
      <c r="BY6" s="28">
        <v>6.5</v>
      </c>
      <c r="BZ6" s="28">
        <v>6.5</v>
      </c>
      <c r="CA6" s="27" t="s">
        <v>406</v>
      </c>
      <c r="CB6" s="28">
        <v>6.5</v>
      </c>
      <c r="CC6" s="28">
        <v>6.5</v>
      </c>
      <c r="CD6" s="27" t="s">
        <v>406</v>
      </c>
      <c r="CE6" s="27">
        <v>5</v>
      </c>
      <c r="CF6" s="27">
        <v>5</v>
      </c>
      <c r="CG6" s="27" t="s">
        <v>406</v>
      </c>
      <c r="CH6" s="27">
        <v>5</v>
      </c>
      <c r="CI6" s="27">
        <v>5</v>
      </c>
      <c r="CJ6" s="27" t="s">
        <v>406</v>
      </c>
      <c r="CK6" s="27" t="s">
        <v>469</v>
      </c>
      <c r="CL6" s="1811"/>
    </row>
    <row r="7" spans="1:90" ht="25.5" x14ac:dyDescent="0.25">
      <c r="A7" s="1832"/>
      <c r="B7" s="1835"/>
      <c r="C7" s="1244"/>
      <c r="D7" s="1797"/>
      <c r="E7" s="1800"/>
      <c r="F7" s="1239"/>
      <c r="G7" s="1239"/>
      <c r="H7" s="1240"/>
      <c r="I7" s="1248"/>
      <c r="J7" s="1240"/>
      <c r="K7" s="1805"/>
      <c r="L7" s="1807"/>
      <c r="M7" s="1772"/>
      <c r="N7" s="1772"/>
      <c r="O7" s="1772"/>
      <c r="P7" s="1772"/>
      <c r="Q7" s="1772"/>
      <c r="R7" s="1772"/>
      <c r="S7" s="1772"/>
      <c r="T7" s="1772"/>
      <c r="U7" s="1794"/>
      <c r="V7" s="1794"/>
      <c r="W7" s="1772"/>
      <c r="X7" s="1794"/>
      <c r="Y7" s="1794"/>
      <c r="Z7" s="1772"/>
      <c r="AA7" s="1794"/>
      <c r="AB7" s="1794"/>
      <c r="AC7" s="1772"/>
      <c r="AD7" s="1794"/>
      <c r="AE7" s="1794"/>
      <c r="AF7" s="1772"/>
      <c r="AG7" s="1794"/>
      <c r="AH7" s="1794"/>
      <c r="AI7" s="1772"/>
      <c r="AJ7" s="1794"/>
      <c r="AK7" s="1794"/>
      <c r="AL7" s="1772"/>
      <c r="AM7" s="1794"/>
      <c r="AN7" s="1794"/>
      <c r="AO7" s="1772"/>
      <c r="AP7" s="1794"/>
      <c r="AQ7" s="1794"/>
      <c r="AR7" s="1772"/>
      <c r="AS7" s="1794"/>
      <c r="AT7" s="1794"/>
      <c r="AU7" s="1772"/>
      <c r="AV7" s="1794"/>
      <c r="AW7" s="1794"/>
      <c r="AX7" s="1772"/>
      <c r="AY7" s="1772"/>
      <c r="AZ7" s="1772"/>
      <c r="BA7" s="1772"/>
      <c r="BB7" s="1772"/>
      <c r="BC7" s="1772"/>
      <c r="BD7" s="1772"/>
      <c r="BE7" s="1772"/>
      <c r="BF7" s="1772"/>
      <c r="BG7" s="1772"/>
      <c r="BH7" s="1772"/>
      <c r="BI7" s="1772"/>
      <c r="BJ7" s="1772"/>
      <c r="BK7" s="1772"/>
      <c r="BL7" s="1772"/>
      <c r="BM7" s="1772"/>
      <c r="BN7" s="1794"/>
      <c r="BO7" s="1794"/>
      <c r="BP7" s="1772"/>
      <c r="BQ7" s="1785"/>
      <c r="BR7" s="1772"/>
      <c r="BS7" s="1774"/>
      <c r="BT7" s="1772"/>
      <c r="BU7" s="2024"/>
      <c r="BV7" s="239">
        <v>3</v>
      </c>
      <c r="BW7" s="26" t="s">
        <v>228</v>
      </c>
      <c r="BX7" s="27">
        <v>25</v>
      </c>
      <c r="BY7" s="28">
        <v>6.5</v>
      </c>
      <c r="BZ7" s="28">
        <v>6.5</v>
      </c>
      <c r="CA7" s="28" t="s">
        <v>408</v>
      </c>
      <c r="CB7" s="28">
        <v>6.5</v>
      </c>
      <c r="CC7" s="28">
        <v>6.5</v>
      </c>
      <c r="CD7" s="28" t="s">
        <v>408</v>
      </c>
      <c r="CE7" s="28">
        <v>5</v>
      </c>
      <c r="CF7" s="646">
        <v>5</v>
      </c>
      <c r="CG7" s="646" t="s">
        <v>408</v>
      </c>
      <c r="CH7" s="28">
        <v>5</v>
      </c>
      <c r="CI7" s="698">
        <v>5</v>
      </c>
      <c r="CJ7" s="698" t="s">
        <v>408</v>
      </c>
      <c r="CK7" s="28" t="s">
        <v>469</v>
      </c>
      <c r="CL7" s="1811"/>
    </row>
    <row r="8" spans="1:90" ht="25.5" x14ac:dyDescent="0.25">
      <c r="A8" s="1832"/>
      <c r="B8" s="1835"/>
      <c r="C8" s="1244"/>
      <c r="D8" s="1813"/>
      <c r="E8" s="1814"/>
      <c r="F8" s="1239"/>
      <c r="G8" s="1239"/>
      <c r="H8" s="1240"/>
      <c r="I8" s="1248"/>
      <c r="J8" s="1240"/>
      <c r="K8" s="1805"/>
      <c r="L8" s="1807"/>
      <c r="M8" s="1772"/>
      <c r="N8" s="1772"/>
      <c r="O8" s="1772"/>
      <c r="P8" s="1772"/>
      <c r="Q8" s="1772"/>
      <c r="R8" s="1772"/>
      <c r="S8" s="1772"/>
      <c r="T8" s="1772"/>
      <c r="U8" s="1794"/>
      <c r="V8" s="1794"/>
      <c r="W8" s="1772"/>
      <c r="X8" s="1794"/>
      <c r="Y8" s="1794"/>
      <c r="Z8" s="1772"/>
      <c r="AA8" s="1794"/>
      <c r="AB8" s="1794"/>
      <c r="AC8" s="1772"/>
      <c r="AD8" s="1794"/>
      <c r="AE8" s="1794"/>
      <c r="AF8" s="1772"/>
      <c r="AG8" s="1794"/>
      <c r="AH8" s="1794"/>
      <c r="AI8" s="1772"/>
      <c r="AJ8" s="1794"/>
      <c r="AK8" s="1794"/>
      <c r="AL8" s="1772"/>
      <c r="AM8" s="1794"/>
      <c r="AN8" s="1794"/>
      <c r="AO8" s="1772"/>
      <c r="AP8" s="1794"/>
      <c r="AQ8" s="1794"/>
      <c r="AR8" s="1772"/>
      <c r="AS8" s="1794"/>
      <c r="AT8" s="1794"/>
      <c r="AU8" s="1772"/>
      <c r="AV8" s="1794"/>
      <c r="AW8" s="1794"/>
      <c r="AX8" s="1772"/>
      <c r="AY8" s="1772"/>
      <c r="AZ8" s="1772"/>
      <c r="BA8" s="1772"/>
      <c r="BB8" s="1772"/>
      <c r="BC8" s="1772"/>
      <c r="BD8" s="1772"/>
      <c r="BE8" s="1772"/>
      <c r="BF8" s="1772"/>
      <c r="BG8" s="1772"/>
      <c r="BH8" s="1772"/>
      <c r="BI8" s="1772"/>
      <c r="BJ8" s="1772"/>
      <c r="BK8" s="1772"/>
      <c r="BL8" s="1772"/>
      <c r="BM8" s="1772"/>
      <c r="BN8" s="1794"/>
      <c r="BO8" s="1794"/>
      <c r="BP8" s="1772"/>
      <c r="BQ8" s="1785"/>
      <c r="BR8" s="1772"/>
      <c r="BS8" s="1774"/>
      <c r="BT8" s="1772"/>
      <c r="BU8" s="2024"/>
      <c r="BV8" s="239">
        <v>4</v>
      </c>
      <c r="BW8" s="26" t="s">
        <v>229</v>
      </c>
      <c r="BX8" s="27">
        <v>25</v>
      </c>
      <c r="BY8" s="28">
        <v>6.5</v>
      </c>
      <c r="BZ8" s="28">
        <v>6.5</v>
      </c>
      <c r="CA8" s="28" t="s">
        <v>409</v>
      </c>
      <c r="CB8" s="28">
        <v>6.5</v>
      </c>
      <c r="CC8" s="28">
        <v>6.5</v>
      </c>
      <c r="CD8" s="28" t="s">
        <v>409</v>
      </c>
      <c r="CE8" s="28">
        <v>5</v>
      </c>
      <c r="CF8" s="646">
        <v>5</v>
      </c>
      <c r="CG8" s="646" t="s">
        <v>409</v>
      </c>
      <c r="CH8" s="28">
        <v>5</v>
      </c>
      <c r="CI8" s="698">
        <v>5</v>
      </c>
      <c r="CJ8" s="698" t="s">
        <v>409</v>
      </c>
      <c r="CK8" s="28" t="s">
        <v>469</v>
      </c>
      <c r="CL8" s="1811"/>
    </row>
    <row r="9" spans="1:90" ht="26.1" customHeight="1" x14ac:dyDescent="0.25">
      <c r="A9" s="1832"/>
      <c r="B9" s="1835"/>
      <c r="C9" s="1244"/>
      <c r="D9" s="1796">
        <v>2</v>
      </c>
      <c r="E9" s="1799" t="s">
        <v>482</v>
      </c>
      <c r="F9" s="1239" t="s">
        <v>444</v>
      </c>
      <c r="G9" s="1239" t="s">
        <v>445</v>
      </c>
      <c r="H9" s="1240" t="s">
        <v>446</v>
      </c>
      <c r="I9" s="1241">
        <v>237814</v>
      </c>
      <c r="J9" s="1240">
        <v>2018</v>
      </c>
      <c r="K9" s="1805">
        <v>237814</v>
      </c>
      <c r="L9" s="1807"/>
      <c r="M9" s="1772"/>
      <c r="N9" s="1772">
        <v>18080</v>
      </c>
      <c r="O9" s="1772"/>
      <c r="P9" s="1772"/>
      <c r="Q9" s="1772">
        <v>17760</v>
      </c>
      <c r="R9" s="1772"/>
      <c r="S9" s="1772"/>
      <c r="T9" s="1772">
        <v>19040</v>
      </c>
      <c r="U9" s="1793"/>
      <c r="V9" s="1793"/>
      <c r="W9" s="1772">
        <f>N9+Q9+T9</f>
        <v>54880</v>
      </c>
      <c r="X9" s="1793"/>
      <c r="Y9" s="1793"/>
      <c r="Z9" s="1772">
        <v>18240</v>
      </c>
      <c r="AA9" s="1772"/>
      <c r="AB9" s="1772"/>
      <c r="AC9" s="1772">
        <v>16960</v>
      </c>
      <c r="AD9" s="1772"/>
      <c r="AE9" s="1772"/>
      <c r="AF9" s="1772">
        <v>19360</v>
      </c>
      <c r="AG9" s="1793"/>
      <c r="AH9" s="1793"/>
      <c r="AI9" s="1772">
        <f>Z9+AC9+AF9</f>
        <v>54560</v>
      </c>
      <c r="AJ9" s="1793"/>
      <c r="AK9" s="1793"/>
      <c r="AL9" s="1772">
        <f>AI9+W9</f>
        <v>109440</v>
      </c>
      <c r="AM9" s="1772"/>
      <c r="AN9" s="1772"/>
      <c r="AO9" s="1772">
        <v>19840</v>
      </c>
      <c r="AP9" s="1772"/>
      <c r="AQ9" s="1772"/>
      <c r="AR9" s="1772">
        <v>20000</v>
      </c>
      <c r="AS9" s="1772"/>
      <c r="AT9" s="1772"/>
      <c r="AU9" s="1772">
        <v>20960</v>
      </c>
      <c r="AV9" s="1772"/>
      <c r="AW9" s="1772"/>
      <c r="AX9" s="1772">
        <f>AO9+AR9+AU9</f>
        <v>60800</v>
      </c>
      <c r="AY9" s="1772"/>
      <c r="AZ9" s="1772"/>
      <c r="BA9" s="1772">
        <v>19814</v>
      </c>
      <c r="BB9" s="1772"/>
      <c r="BC9" s="1772"/>
      <c r="BD9" s="1772">
        <v>22089</v>
      </c>
      <c r="BE9" s="1772"/>
      <c r="BF9" s="1772"/>
      <c r="BG9" s="1772">
        <v>20000</v>
      </c>
      <c r="BH9" s="1772"/>
      <c r="BI9" s="1772"/>
      <c r="BJ9" s="1772">
        <f>BA9+BD9+BG9</f>
        <v>61903</v>
      </c>
      <c r="BK9" s="1772"/>
      <c r="BL9" s="1772"/>
      <c r="BM9" s="1772">
        <f>AX9+BJ9</f>
        <v>122703</v>
      </c>
      <c r="BN9" s="1772"/>
      <c r="BO9" s="1772"/>
      <c r="BP9" s="1772">
        <f>BM9+AL9</f>
        <v>232143</v>
      </c>
      <c r="BQ9" s="1772">
        <f>(K9)</f>
        <v>237814</v>
      </c>
      <c r="BR9" s="1772">
        <f>BM9+AL9</f>
        <v>232143</v>
      </c>
      <c r="BS9" s="1774">
        <v>1</v>
      </c>
      <c r="BT9" s="1772"/>
      <c r="BU9" s="2024"/>
      <c r="BV9" s="239">
        <v>5</v>
      </c>
      <c r="BW9" s="26" t="s">
        <v>237</v>
      </c>
      <c r="BX9" s="27">
        <v>25</v>
      </c>
      <c r="BY9" s="27">
        <v>25</v>
      </c>
      <c r="BZ9" s="27">
        <v>25</v>
      </c>
      <c r="CA9" s="27" t="s">
        <v>405</v>
      </c>
      <c r="CB9" s="27" t="s">
        <v>227</v>
      </c>
      <c r="CC9" s="27" t="s">
        <v>227</v>
      </c>
      <c r="CD9" s="27" t="s">
        <v>405</v>
      </c>
      <c r="CE9" s="27" t="s">
        <v>227</v>
      </c>
      <c r="CF9" s="27" t="s">
        <v>227</v>
      </c>
      <c r="CG9" s="27" t="s">
        <v>405</v>
      </c>
      <c r="CH9" s="27" t="s">
        <v>227</v>
      </c>
      <c r="CI9" s="27" t="s">
        <v>227</v>
      </c>
      <c r="CJ9" s="27" t="s">
        <v>405</v>
      </c>
      <c r="CK9" s="27" t="s">
        <v>469</v>
      </c>
      <c r="CL9" s="1811"/>
    </row>
    <row r="10" spans="1:90" ht="25.5" x14ac:dyDescent="0.25">
      <c r="A10" s="1832"/>
      <c r="B10" s="1835"/>
      <c r="C10" s="1244"/>
      <c r="D10" s="1797"/>
      <c r="E10" s="1800"/>
      <c r="F10" s="1239"/>
      <c r="G10" s="1239"/>
      <c r="H10" s="1240"/>
      <c r="I10" s="1242"/>
      <c r="J10" s="1240"/>
      <c r="K10" s="1805"/>
      <c r="L10" s="1807"/>
      <c r="M10" s="1772"/>
      <c r="N10" s="1772"/>
      <c r="O10" s="1772"/>
      <c r="P10" s="1772"/>
      <c r="Q10" s="1772"/>
      <c r="R10" s="1772"/>
      <c r="S10" s="1772"/>
      <c r="T10" s="1772"/>
      <c r="U10" s="1794"/>
      <c r="V10" s="1794"/>
      <c r="W10" s="1772"/>
      <c r="X10" s="1794"/>
      <c r="Y10" s="1794"/>
      <c r="Z10" s="1772"/>
      <c r="AA10" s="1772"/>
      <c r="AB10" s="1772"/>
      <c r="AC10" s="1772"/>
      <c r="AD10" s="1772"/>
      <c r="AE10" s="1772"/>
      <c r="AF10" s="1772"/>
      <c r="AG10" s="1794"/>
      <c r="AH10" s="1794"/>
      <c r="AI10" s="1772"/>
      <c r="AJ10" s="1794"/>
      <c r="AK10" s="1794"/>
      <c r="AL10" s="1772"/>
      <c r="AM10" s="1772"/>
      <c r="AN10" s="1772"/>
      <c r="AO10" s="1772"/>
      <c r="AP10" s="1772"/>
      <c r="AQ10" s="1772"/>
      <c r="AR10" s="1772"/>
      <c r="AS10" s="1772"/>
      <c r="AT10" s="1772"/>
      <c r="AU10" s="1772"/>
      <c r="AV10" s="1772"/>
      <c r="AW10" s="1772"/>
      <c r="AX10" s="1772"/>
      <c r="AY10" s="1772"/>
      <c r="AZ10" s="1772"/>
      <c r="BA10" s="1772"/>
      <c r="BB10" s="1772"/>
      <c r="BC10" s="1772"/>
      <c r="BD10" s="1772"/>
      <c r="BE10" s="1772"/>
      <c r="BF10" s="1772"/>
      <c r="BG10" s="1772"/>
      <c r="BH10" s="1772"/>
      <c r="BI10" s="1772"/>
      <c r="BJ10" s="1772"/>
      <c r="BK10" s="1772"/>
      <c r="BL10" s="1772"/>
      <c r="BM10" s="1772"/>
      <c r="BN10" s="1772"/>
      <c r="BO10" s="1772"/>
      <c r="BP10" s="1772"/>
      <c r="BQ10" s="1772"/>
      <c r="BR10" s="1772"/>
      <c r="BS10" s="1774"/>
      <c r="BT10" s="1772"/>
      <c r="BU10" s="2024"/>
      <c r="BV10" s="239">
        <v>6</v>
      </c>
      <c r="BW10" s="26" t="s">
        <v>238</v>
      </c>
      <c r="BX10" s="27">
        <v>25</v>
      </c>
      <c r="BY10" s="27">
        <v>6.25</v>
      </c>
      <c r="BZ10" s="27">
        <v>6.25</v>
      </c>
      <c r="CA10" s="27" t="s">
        <v>406</v>
      </c>
      <c r="CB10" s="27">
        <v>6.25</v>
      </c>
      <c r="CC10" s="27">
        <v>6.25</v>
      </c>
      <c r="CD10" s="27" t="s">
        <v>406</v>
      </c>
      <c r="CE10" s="27">
        <v>6.25</v>
      </c>
      <c r="CF10" s="27">
        <v>6.25</v>
      </c>
      <c r="CG10" s="27" t="s">
        <v>406</v>
      </c>
      <c r="CH10" s="27">
        <v>6.25</v>
      </c>
      <c r="CI10" s="27">
        <v>6.25</v>
      </c>
      <c r="CJ10" s="27" t="s">
        <v>406</v>
      </c>
      <c r="CK10" s="27" t="s">
        <v>469</v>
      </c>
      <c r="CL10" s="1811"/>
    </row>
    <row r="11" spans="1:90" ht="25.5" x14ac:dyDescent="0.25">
      <c r="A11" s="1832"/>
      <c r="B11" s="1835"/>
      <c r="C11" s="1244"/>
      <c r="D11" s="1797"/>
      <c r="E11" s="1800"/>
      <c r="F11" s="1239"/>
      <c r="G11" s="1239"/>
      <c r="H11" s="1240"/>
      <c r="I11" s="1242"/>
      <c r="J11" s="1240"/>
      <c r="K11" s="1805"/>
      <c r="L11" s="1807"/>
      <c r="M11" s="1772"/>
      <c r="N11" s="1772"/>
      <c r="O11" s="1772"/>
      <c r="P11" s="1772"/>
      <c r="Q11" s="1772"/>
      <c r="R11" s="1772"/>
      <c r="S11" s="1772"/>
      <c r="T11" s="1772"/>
      <c r="U11" s="1794"/>
      <c r="V11" s="1794"/>
      <c r="W11" s="1772"/>
      <c r="X11" s="1794"/>
      <c r="Y11" s="1794"/>
      <c r="Z11" s="1772"/>
      <c r="AA11" s="1772"/>
      <c r="AB11" s="1772"/>
      <c r="AC11" s="1772"/>
      <c r="AD11" s="1772"/>
      <c r="AE11" s="1772"/>
      <c r="AF11" s="1772"/>
      <c r="AG11" s="1794"/>
      <c r="AH11" s="1794"/>
      <c r="AI11" s="1772"/>
      <c r="AJ11" s="1794"/>
      <c r="AK11" s="1794"/>
      <c r="AL11" s="1772"/>
      <c r="AM11" s="1772"/>
      <c r="AN11" s="1772"/>
      <c r="AO11" s="1772"/>
      <c r="AP11" s="1772"/>
      <c r="AQ11" s="1772"/>
      <c r="AR11" s="1772"/>
      <c r="AS11" s="1772"/>
      <c r="AT11" s="1772"/>
      <c r="AU11" s="1772"/>
      <c r="AV11" s="1772"/>
      <c r="AW11" s="1772"/>
      <c r="AX11" s="1772"/>
      <c r="AY11" s="1772"/>
      <c r="AZ11" s="1772"/>
      <c r="BA11" s="1772"/>
      <c r="BB11" s="1772"/>
      <c r="BC11" s="1772"/>
      <c r="BD11" s="1772"/>
      <c r="BE11" s="1772"/>
      <c r="BF11" s="1772"/>
      <c r="BG11" s="1772"/>
      <c r="BH11" s="1772"/>
      <c r="BI11" s="1772"/>
      <c r="BJ11" s="1772"/>
      <c r="BK11" s="1772"/>
      <c r="BL11" s="1772"/>
      <c r="BM11" s="1772"/>
      <c r="BN11" s="1772"/>
      <c r="BO11" s="1772"/>
      <c r="BP11" s="1772"/>
      <c r="BQ11" s="1772"/>
      <c r="BR11" s="1772"/>
      <c r="BS11" s="1774"/>
      <c r="BT11" s="1772"/>
      <c r="BU11" s="2024"/>
      <c r="BV11" s="239">
        <v>7</v>
      </c>
      <c r="BW11" s="26" t="s">
        <v>230</v>
      </c>
      <c r="BX11" s="27">
        <v>25</v>
      </c>
      <c r="BY11" s="27">
        <v>6.25</v>
      </c>
      <c r="BZ11" s="27">
        <v>6.25</v>
      </c>
      <c r="CA11" s="28" t="s">
        <v>408</v>
      </c>
      <c r="CB11" s="27">
        <v>6.25</v>
      </c>
      <c r="CC11" s="27">
        <v>6.25</v>
      </c>
      <c r="CD11" s="28" t="s">
        <v>408</v>
      </c>
      <c r="CE11" s="27">
        <v>6.25</v>
      </c>
      <c r="CF11" s="27">
        <v>6.25</v>
      </c>
      <c r="CG11" s="646" t="s">
        <v>408</v>
      </c>
      <c r="CH11" s="27">
        <v>6.25</v>
      </c>
      <c r="CI11" s="27">
        <v>6.25</v>
      </c>
      <c r="CJ11" s="698" t="s">
        <v>408</v>
      </c>
      <c r="CK11" s="27" t="s">
        <v>469</v>
      </c>
      <c r="CL11" s="1811"/>
    </row>
    <row r="12" spans="1:90" ht="25.5" x14ac:dyDescent="0.25">
      <c r="A12" s="1832"/>
      <c r="B12" s="1835"/>
      <c r="C12" s="1244"/>
      <c r="D12" s="1813"/>
      <c r="E12" s="1814"/>
      <c r="F12" s="1239"/>
      <c r="G12" s="1239"/>
      <c r="H12" s="1240"/>
      <c r="I12" s="1242"/>
      <c r="J12" s="1240"/>
      <c r="K12" s="1805"/>
      <c r="L12" s="1807"/>
      <c r="M12" s="1772"/>
      <c r="N12" s="1772"/>
      <c r="O12" s="1772"/>
      <c r="P12" s="1772"/>
      <c r="Q12" s="1772"/>
      <c r="R12" s="1772"/>
      <c r="S12" s="1772"/>
      <c r="T12" s="1772"/>
      <c r="U12" s="1794"/>
      <c r="V12" s="1794"/>
      <c r="W12" s="1772"/>
      <c r="X12" s="1794"/>
      <c r="Y12" s="1794"/>
      <c r="Z12" s="1772"/>
      <c r="AA12" s="1772"/>
      <c r="AB12" s="1772"/>
      <c r="AC12" s="1772"/>
      <c r="AD12" s="1772"/>
      <c r="AE12" s="1772"/>
      <c r="AF12" s="1772"/>
      <c r="AG12" s="1794"/>
      <c r="AH12" s="1794"/>
      <c r="AI12" s="1772"/>
      <c r="AJ12" s="1794"/>
      <c r="AK12" s="1794"/>
      <c r="AL12" s="1772"/>
      <c r="AM12" s="1772"/>
      <c r="AN12" s="1772"/>
      <c r="AO12" s="1772"/>
      <c r="AP12" s="1772"/>
      <c r="AQ12" s="1772"/>
      <c r="AR12" s="1772"/>
      <c r="AS12" s="1772"/>
      <c r="AT12" s="1772"/>
      <c r="AU12" s="1772"/>
      <c r="AV12" s="1772"/>
      <c r="AW12" s="1772"/>
      <c r="AX12" s="1772"/>
      <c r="AY12" s="1772"/>
      <c r="AZ12" s="1772"/>
      <c r="BA12" s="1772"/>
      <c r="BB12" s="1772"/>
      <c r="BC12" s="1772"/>
      <c r="BD12" s="1772"/>
      <c r="BE12" s="1772"/>
      <c r="BF12" s="1772"/>
      <c r="BG12" s="1772"/>
      <c r="BH12" s="1772"/>
      <c r="BI12" s="1772"/>
      <c r="BJ12" s="1772"/>
      <c r="BK12" s="1772"/>
      <c r="BL12" s="1772"/>
      <c r="BM12" s="1772"/>
      <c r="BN12" s="1772"/>
      <c r="BO12" s="1772"/>
      <c r="BP12" s="1772"/>
      <c r="BQ12" s="1772"/>
      <c r="BR12" s="1772"/>
      <c r="BS12" s="1774"/>
      <c r="BT12" s="1772"/>
      <c r="BU12" s="2024"/>
      <c r="BV12" s="239">
        <v>8</v>
      </c>
      <c r="BW12" s="26" t="s">
        <v>231</v>
      </c>
      <c r="BX12" s="27">
        <v>25</v>
      </c>
      <c r="BY12" s="27">
        <v>6.25</v>
      </c>
      <c r="BZ12" s="27">
        <v>6.25</v>
      </c>
      <c r="CA12" s="28" t="s">
        <v>409</v>
      </c>
      <c r="CB12" s="27">
        <v>6.25</v>
      </c>
      <c r="CC12" s="27">
        <v>6.25</v>
      </c>
      <c r="CD12" s="28" t="s">
        <v>409</v>
      </c>
      <c r="CE12" s="27">
        <v>6.25</v>
      </c>
      <c r="CF12" s="27">
        <v>6.25</v>
      </c>
      <c r="CG12" s="646" t="s">
        <v>409</v>
      </c>
      <c r="CH12" s="27">
        <v>6.25</v>
      </c>
      <c r="CI12" s="27">
        <v>6.25</v>
      </c>
      <c r="CJ12" s="698" t="s">
        <v>409</v>
      </c>
      <c r="CK12" s="27" t="s">
        <v>469</v>
      </c>
      <c r="CL12" s="1812"/>
    </row>
    <row r="13" spans="1:90" ht="26.1" customHeight="1" x14ac:dyDescent="0.25">
      <c r="A13" s="1832"/>
      <c r="B13" s="1835"/>
      <c r="C13" s="1244"/>
      <c r="D13" s="1796">
        <v>3</v>
      </c>
      <c r="E13" s="1799" t="s">
        <v>447</v>
      </c>
      <c r="F13" s="1239" t="s">
        <v>448</v>
      </c>
      <c r="G13" s="1239" t="s">
        <v>402</v>
      </c>
      <c r="H13" s="1240" t="s">
        <v>449</v>
      </c>
      <c r="I13" s="1256">
        <v>2646</v>
      </c>
      <c r="J13" s="1240">
        <v>2018</v>
      </c>
      <c r="K13" s="1805">
        <v>2441</v>
      </c>
      <c r="L13" s="1807"/>
      <c r="M13" s="1772"/>
      <c r="N13" s="1772">
        <v>146.5</v>
      </c>
      <c r="O13" s="1772"/>
      <c r="P13" s="1772"/>
      <c r="Q13" s="1772">
        <v>159</v>
      </c>
      <c r="R13" s="1772"/>
      <c r="S13" s="1772"/>
      <c r="T13" s="1772">
        <v>200</v>
      </c>
      <c r="U13" s="1793"/>
      <c r="V13" s="1793"/>
      <c r="W13" s="1772">
        <f>N13+Q13+T13</f>
        <v>505.5</v>
      </c>
      <c r="X13" s="1793"/>
      <c r="Y13" s="1793"/>
      <c r="Z13" s="1772">
        <v>201</v>
      </c>
      <c r="AA13" s="1772"/>
      <c r="AB13" s="1772"/>
      <c r="AC13" s="1772">
        <v>207</v>
      </c>
      <c r="AD13" s="1772"/>
      <c r="AE13" s="1772"/>
      <c r="AF13" s="1772">
        <v>220</v>
      </c>
      <c r="AG13" s="1793"/>
      <c r="AH13" s="1793"/>
      <c r="AI13" s="1772">
        <f>Z13+AC13+AF13</f>
        <v>628</v>
      </c>
      <c r="AJ13" s="1793"/>
      <c r="AK13" s="1793"/>
      <c r="AL13" s="1772">
        <f>AI13+W13</f>
        <v>1133.5</v>
      </c>
      <c r="AM13" s="1772"/>
      <c r="AN13" s="1772"/>
      <c r="AO13" s="1772">
        <v>192</v>
      </c>
      <c r="AP13" s="1772"/>
      <c r="AQ13" s="1772"/>
      <c r="AR13" s="1772">
        <v>171.5</v>
      </c>
      <c r="AS13" s="1772"/>
      <c r="AT13" s="1772"/>
      <c r="AU13" s="1772">
        <v>206</v>
      </c>
      <c r="AV13" s="1772"/>
      <c r="AW13" s="1772"/>
      <c r="AX13" s="1772">
        <f>AO13+AR13+AU13</f>
        <v>569.5</v>
      </c>
      <c r="AY13" s="1772"/>
      <c r="AZ13" s="1772"/>
      <c r="BA13" s="1772">
        <v>185.5</v>
      </c>
      <c r="BB13" s="1772"/>
      <c r="BC13" s="1772"/>
      <c r="BD13" s="1772">
        <v>213</v>
      </c>
      <c r="BE13" s="1772"/>
      <c r="BF13" s="1772"/>
      <c r="BG13" s="1772">
        <v>197.5</v>
      </c>
      <c r="BH13" s="1772"/>
      <c r="BI13" s="1772"/>
      <c r="BJ13" s="1772">
        <f>BA13+BD13+BG13</f>
        <v>596</v>
      </c>
      <c r="BK13" s="1772"/>
      <c r="BL13" s="1772"/>
      <c r="BM13" s="1772">
        <f>AX13+BJ13</f>
        <v>1165.5</v>
      </c>
      <c r="BN13" s="1772"/>
      <c r="BO13" s="1772"/>
      <c r="BP13" s="1772">
        <f>BM13+AL13</f>
        <v>2299</v>
      </c>
      <c r="BQ13" s="1785">
        <f>(K13)</f>
        <v>2441</v>
      </c>
      <c r="BR13" s="1772">
        <f>BM13+AL13</f>
        <v>2299</v>
      </c>
      <c r="BS13" s="1774">
        <v>1</v>
      </c>
      <c r="BT13" s="2021"/>
      <c r="BU13" s="2024"/>
      <c r="BV13" s="239">
        <v>9</v>
      </c>
      <c r="BW13" s="26" t="s">
        <v>239</v>
      </c>
      <c r="BX13" s="27">
        <v>25</v>
      </c>
      <c r="BY13" s="27">
        <v>25</v>
      </c>
      <c r="BZ13" s="27">
        <v>25</v>
      </c>
      <c r="CA13" s="27" t="s">
        <v>405</v>
      </c>
      <c r="CB13" s="27" t="s">
        <v>227</v>
      </c>
      <c r="CC13" s="27" t="s">
        <v>227</v>
      </c>
      <c r="CD13" s="27" t="s">
        <v>405</v>
      </c>
      <c r="CE13" s="27">
        <v>6.25</v>
      </c>
      <c r="CF13" s="27">
        <v>6.25</v>
      </c>
      <c r="CG13" s="27" t="s">
        <v>405</v>
      </c>
      <c r="CH13" s="27">
        <v>6.25</v>
      </c>
      <c r="CI13" s="27">
        <v>6.25</v>
      </c>
      <c r="CJ13" s="27" t="s">
        <v>405</v>
      </c>
      <c r="CK13" s="27" t="s">
        <v>469</v>
      </c>
      <c r="CL13" s="1812"/>
    </row>
    <row r="14" spans="1:90" ht="25.5" x14ac:dyDescent="0.25">
      <c r="A14" s="1832"/>
      <c r="B14" s="1835"/>
      <c r="C14" s="1244"/>
      <c r="D14" s="1797"/>
      <c r="E14" s="1800"/>
      <c r="F14" s="1239"/>
      <c r="G14" s="1239"/>
      <c r="H14" s="1240"/>
      <c r="I14" s="1249"/>
      <c r="J14" s="1240"/>
      <c r="K14" s="1805"/>
      <c r="L14" s="1807"/>
      <c r="M14" s="1772"/>
      <c r="N14" s="1772"/>
      <c r="O14" s="1772"/>
      <c r="P14" s="1772"/>
      <c r="Q14" s="1772"/>
      <c r="R14" s="1772"/>
      <c r="S14" s="1772"/>
      <c r="T14" s="1772"/>
      <c r="U14" s="1794"/>
      <c r="V14" s="1794"/>
      <c r="W14" s="1772"/>
      <c r="X14" s="1794"/>
      <c r="Y14" s="1794"/>
      <c r="Z14" s="1772"/>
      <c r="AA14" s="1772"/>
      <c r="AB14" s="1772"/>
      <c r="AC14" s="1772"/>
      <c r="AD14" s="1772"/>
      <c r="AE14" s="1772"/>
      <c r="AF14" s="1772"/>
      <c r="AG14" s="1794"/>
      <c r="AH14" s="1794"/>
      <c r="AI14" s="1772"/>
      <c r="AJ14" s="1794"/>
      <c r="AK14" s="1794"/>
      <c r="AL14" s="1772"/>
      <c r="AM14" s="1772"/>
      <c r="AN14" s="1772"/>
      <c r="AO14" s="1772"/>
      <c r="AP14" s="1772"/>
      <c r="AQ14" s="1772"/>
      <c r="AR14" s="1772"/>
      <c r="AS14" s="1772"/>
      <c r="AT14" s="1772"/>
      <c r="AU14" s="1772"/>
      <c r="AV14" s="1772"/>
      <c r="AW14" s="1772"/>
      <c r="AX14" s="1772"/>
      <c r="AY14" s="1772"/>
      <c r="AZ14" s="1772"/>
      <c r="BA14" s="1772"/>
      <c r="BB14" s="1772"/>
      <c r="BC14" s="1772"/>
      <c r="BD14" s="1772"/>
      <c r="BE14" s="1772"/>
      <c r="BF14" s="1772"/>
      <c r="BG14" s="1772"/>
      <c r="BH14" s="1772"/>
      <c r="BI14" s="1772"/>
      <c r="BJ14" s="1772"/>
      <c r="BK14" s="1772"/>
      <c r="BL14" s="1772"/>
      <c r="BM14" s="1772"/>
      <c r="BN14" s="1772"/>
      <c r="BO14" s="1772"/>
      <c r="BP14" s="1772"/>
      <c r="BQ14" s="1785"/>
      <c r="BR14" s="1772"/>
      <c r="BS14" s="1774"/>
      <c r="BT14" s="2022"/>
      <c r="BU14" s="2024"/>
      <c r="BV14" s="239">
        <v>10</v>
      </c>
      <c r="BW14" s="26" t="s">
        <v>232</v>
      </c>
      <c r="BX14" s="27">
        <v>25</v>
      </c>
      <c r="BY14" s="27">
        <v>6.25</v>
      </c>
      <c r="BZ14" s="27">
        <v>6.25</v>
      </c>
      <c r="CA14" s="27" t="s">
        <v>407</v>
      </c>
      <c r="CB14" s="27">
        <v>6.25</v>
      </c>
      <c r="CC14" s="27">
        <v>6.25</v>
      </c>
      <c r="CD14" s="27" t="s">
        <v>407</v>
      </c>
      <c r="CE14" s="27">
        <v>6.25</v>
      </c>
      <c r="CF14" s="27">
        <v>6.25</v>
      </c>
      <c r="CG14" s="27" t="s">
        <v>407</v>
      </c>
      <c r="CH14" s="27">
        <v>6.25</v>
      </c>
      <c r="CI14" s="27">
        <v>6.25</v>
      </c>
      <c r="CJ14" s="27" t="s">
        <v>407</v>
      </c>
      <c r="CK14" s="27" t="s">
        <v>469</v>
      </c>
      <c r="CL14" s="1812"/>
    </row>
    <row r="15" spans="1:90" ht="25.5" x14ac:dyDescent="0.25">
      <c r="A15" s="1832"/>
      <c r="B15" s="1835"/>
      <c r="C15" s="1244"/>
      <c r="D15" s="1797"/>
      <c r="E15" s="1800"/>
      <c r="F15" s="1239"/>
      <c r="G15" s="1239"/>
      <c r="H15" s="1240"/>
      <c r="I15" s="1249"/>
      <c r="J15" s="1240"/>
      <c r="K15" s="1805"/>
      <c r="L15" s="1807"/>
      <c r="M15" s="1772"/>
      <c r="N15" s="1772"/>
      <c r="O15" s="1772"/>
      <c r="P15" s="1772"/>
      <c r="Q15" s="1772"/>
      <c r="R15" s="1772"/>
      <c r="S15" s="1772"/>
      <c r="T15" s="1772"/>
      <c r="U15" s="1794"/>
      <c r="V15" s="1794"/>
      <c r="W15" s="1772"/>
      <c r="X15" s="1794"/>
      <c r="Y15" s="1794"/>
      <c r="Z15" s="1772"/>
      <c r="AA15" s="1772"/>
      <c r="AB15" s="1772"/>
      <c r="AC15" s="1772"/>
      <c r="AD15" s="1772"/>
      <c r="AE15" s="1772"/>
      <c r="AF15" s="1772"/>
      <c r="AG15" s="1794"/>
      <c r="AH15" s="1794"/>
      <c r="AI15" s="1772"/>
      <c r="AJ15" s="1794"/>
      <c r="AK15" s="1794"/>
      <c r="AL15" s="1772"/>
      <c r="AM15" s="1772"/>
      <c r="AN15" s="1772"/>
      <c r="AO15" s="1772"/>
      <c r="AP15" s="1772"/>
      <c r="AQ15" s="1772"/>
      <c r="AR15" s="1772"/>
      <c r="AS15" s="1772"/>
      <c r="AT15" s="1772"/>
      <c r="AU15" s="1772"/>
      <c r="AV15" s="1772"/>
      <c r="AW15" s="1772"/>
      <c r="AX15" s="1772"/>
      <c r="AY15" s="1772"/>
      <c r="AZ15" s="1772"/>
      <c r="BA15" s="1772"/>
      <c r="BB15" s="1772"/>
      <c r="BC15" s="1772"/>
      <c r="BD15" s="1772"/>
      <c r="BE15" s="1772"/>
      <c r="BF15" s="1772"/>
      <c r="BG15" s="1772"/>
      <c r="BH15" s="1772"/>
      <c r="BI15" s="1772"/>
      <c r="BJ15" s="1772"/>
      <c r="BK15" s="1772"/>
      <c r="BL15" s="1772"/>
      <c r="BM15" s="1772"/>
      <c r="BN15" s="1772"/>
      <c r="BO15" s="1772"/>
      <c r="BP15" s="1772"/>
      <c r="BQ15" s="1785"/>
      <c r="BR15" s="1772"/>
      <c r="BS15" s="1774"/>
      <c r="BT15" s="2022"/>
      <c r="BU15" s="2024"/>
      <c r="BV15" s="239">
        <v>11</v>
      </c>
      <c r="BW15" s="26" t="s">
        <v>233</v>
      </c>
      <c r="BX15" s="27">
        <v>25</v>
      </c>
      <c r="BY15" s="27">
        <v>6.25</v>
      </c>
      <c r="BZ15" s="27">
        <v>6.25</v>
      </c>
      <c r="CA15" s="27" t="s">
        <v>408</v>
      </c>
      <c r="CB15" s="27">
        <v>6.25</v>
      </c>
      <c r="CC15" s="27">
        <v>6.25</v>
      </c>
      <c r="CD15" s="27" t="s">
        <v>408</v>
      </c>
      <c r="CE15" s="27">
        <v>6.25</v>
      </c>
      <c r="CF15" s="27">
        <v>6.25</v>
      </c>
      <c r="CG15" s="27" t="s">
        <v>408</v>
      </c>
      <c r="CH15" s="27">
        <v>6.25</v>
      </c>
      <c r="CI15" s="27">
        <v>6.25</v>
      </c>
      <c r="CJ15" s="27" t="s">
        <v>408</v>
      </c>
      <c r="CK15" s="27" t="s">
        <v>469</v>
      </c>
      <c r="CL15" s="1812"/>
    </row>
    <row r="16" spans="1:90" ht="26.25" thickBot="1" x14ac:dyDescent="0.3">
      <c r="A16" s="1833"/>
      <c r="B16" s="1836"/>
      <c r="C16" s="1838"/>
      <c r="D16" s="1798"/>
      <c r="E16" s="1801"/>
      <c r="F16" s="1802"/>
      <c r="G16" s="1802"/>
      <c r="H16" s="1803"/>
      <c r="I16" s="1804"/>
      <c r="J16" s="1803"/>
      <c r="K16" s="1806"/>
      <c r="L16" s="1808"/>
      <c r="M16" s="1773"/>
      <c r="N16" s="1773"/>
      <c r="O16" s="1773"/>
      <c r="P16" s="1773"/>
      <c r="Q16" s="1773"/>
      <c r="R16" s="1773"/>
      <c r="S16" s="1773"/>
      <c r="T16" s="1773"/>
      <c r="U16" s="1795"/>
      <c r="V16" s="1795"/>
      <c r="W16" s="1773"/>
      <c r="X16" s="1795"/>
      <c r="Y16" s="1795"/>
      <c r="Z16" s="1773"/>
      <c r="AA16" s="1773"/>
      <c r="AB16" s="1773"/>
      <c r="AC16" s="1773"/>
      <c r="AD16" s="1773"/>
      <c r="AE16" s="1773"/>
      <c r="AF16" s="1773"/>
      <c r="AG16" s="1795"/>
      <c r="AH16" s="1795"/>
      <c r="AI16" s="1773"/>
      <c r="AJ16" s="1795"/>
      <c r="AK16" s="1795"/>
      <c r="AL16" s="1773"/>
      <c r="AM16" s="1773"/>
      <c r="AN16" s="1773"/>
      <c r="AO16" s="1773"/>
      <c r="AP16" s="1773"/>
      <c r="AQ16" s="1773"/>
      <c r="AR16" s="1773"/>
      <c r="AS16" s="1773"/>
      <c r="AT16" s="1773"/>
      <c r="AU16" s="1773"/>
      <c r="AV16" s="1773"/>
      <c r="AW16" s="1773"/>
      <c r="AX16" s="1773"/>
      <c r="AY16" s="1773"/>
      <c r="AZ16" s="1773"/>
      <c r="BA16" s="1773"/>
      <c r="BB16" s="1773"/>
      <c r="BC16" s="1773"/>
      <c r="BD16" s="1773"/>
      <c r="BE16" s="1773"/>
      <c r="BF16" s="1773"/>
      <c r="BG16" s="1773"/>
      <c r="BH16" s="1773"/>
      <c r="BI16" s="1773"/>
      <c r="BJ16" s="1773"/>
      <c r="BK16" s="1773"/>
      <c r="BL16" s="1773"/>
      <c r="BM16" s="1773"/>
      <c r="BN16" s="1773"/>
      <c r="BO16" s="1773"/>
      <c r="BP16" s="1773"/>
      <c r="BQ16" s="1786"/>
      <c r="BR16" s="1773"/>
      <c r="BS16" s="1775"/>
      <c r="BT16" s="2023"/>
      <c r="BU16" s="2025"/>
      <c r="BV16" s="240">
        <v>12</v>
      </c>
      <c r="BW16" s="31" t="s">
        <v>234</v>
      </c>
      <c r="BX16" s="32">
        <v>25</v>
      </c>
      <c r="BY16" s="32">
        <v>6.25</v>
      </c>
      <c r="BZ16" s="32">
        <v>6.25</v>
      </c>
      <c r="CA16" s="32" t="s">
        <v>409</v>
      </c>
      <c r="CB16" s="32">
        <v>6.25</v>
      </c>
      <c r="CC16" s="32">
        <v>6.25</v>
      </c>
      <c r="CD16" s="32" t="s">
        <v>409</v>
      </c>
      <c r="CE16" s="32">
        <v>6.25</v>
      </c>
      <c r="CF16" s="32">
        <v>6.25</v>
      </c>
      <c r="CG16" s="32" t="s">
        <v>409</v>
      </c>
      <c r="CH16" s="32">
        <v>6.25</v>
      </c>
      <c r="CI16" s="32">
        <v>6.25</v>
      </c>
      <c r="CJ16" s="32" t="s">
        <v>409</v>
      </c>
      <c r="CK16" s="32" t="s">
        <v>469</v>
      </c>
      <c r="CL16" s="2027"/>
    </row>
    <row r="21" spans="5:6" x14ac:dyDescent="0.25">
      <c r="E21" s="1" t="s">
        <v>422</v>
      </c>
      <c r="F21" s="1" t="s">
        <v>421</v>
      </c>
    </row>
    <row r="22" spans="5:6" x14ac:dyDescent="0.25">
      <c r="E22" s="1">
        <v>20</v>
      </c>
      <c r="F22" s="1">
        <v>9.08</v>
      </c>
    </row>
  </sheetData>
  <mergeCells count="268">
    <mergeCell ref="A1:A4"/>
    <mergeCell ref="B1:B4"/>
    <mergeCell ref="C1:C4"/>
    <mergeCell ref="D1:D4"/>
    <mergeCell ref="E1:E4"/>
    <mergeCell ref="F1:J1"/>
    <mergeCell ref="B5:B16"/>
    <mergeCell ref="C5:C16"/>
    <mergeCell ref="D5:D8"/>
    <mergeCell ref="E5:E8"/>
    <mergeCell ref="F5:F8"/>
    <mergeCell ref="D9:D12"/>
    <mergeCell ref="E9:E12"/>
    <mergeCell ref="F9:F12"/>
    <mergeCell ref="G9:G12"/>
    <mergeCell ref="H9:H12"/>
    <mergeCell ref="A5:A16"/>
    <mergeCell ref="K1:K4"/>
    <mergeCell ref="F2:F4"/>
    <mergeCell ref="G2:G4"/>
    <mergeCell ref="H2:H4"/>
    <mergeCell ref="I2:J2"/>
    <mergeCell ref="I3:I4"/>
    <mergeCell ref="J3:J4"/>
    <mergeCell ref="G5:G8"/>
    <mergeCell ref="H5:H8"/>
    <mergeCell ref="I5:I8"/>
    <mergeCell ref="J5:J8"/>
    <mergeCell ref="K5:K8"/>
    <mergeCell ref="K13:K16"/>
    <mergeCell ref="I9:I12"/>
    <mergeCell ref="J9:J12"/>
    <mergeCell ref="K9:K12"/>
    <mergeCell ref="D13:D16"/>
    <mergeCell ref="E13:E16"/>
    <mergeCell ref="F13:F16"/>
    <mergeCell ref="G13:G16"/>
    <mergeCell ref="H13:H16"/>
    <mergeCell ref="I13:I16"/>
    <mergeCell ref="J13:J16"/>
    <mergeCell ref="L5:L8"/>
    <mergeCell ref="M5:M8"/>
    <mergeCell ref="N5:N8"/>
    <mergeCell ref="O5:O8"/>
    <mergeCell ref="P5:P8"/>
    <mergeCell ref="L1:BM1"/>
    <mergeCell ref="AP2:AR3"/>
    <mergeCell ref="AS2:AU3"/>
    <mergeCell ref="AV2:AX3"/>
    <mergeCell ref="AY2:BA3"/>
    <mergeCell ref="BB2:BD3"/>
    <mergeCell ref="BE2:BG3"/>
    <mergeCell ref="L2:N3"/>
    <mergeCell ref="O2:Q3"/>
    <mergeCell ref="R2:T3"/>
    <mergeCell ref="U2:W3"/>
    <mergeCell ref="X2:Z3"/>
    <mergeCell ref="BH2:BJ3"/>
    <mergeCell ref="BK2:BM3"/>
    <mergeCell ref="AD2:AF3"/>
    <mergeCell ref="AG2:AI3"/>
    <mergeCell ref="AJ2:AL3"/>
    <mergeCell ref="AM2:AO3"/>
    <mergeCell ref="AA2:AC3"/>
    <mergeCell ref="Q5:Q8"/>
    <mergeCell ref="R5:R8"/>
    <mergeCell ref="S5:S8"/>
    <mergeCell ref="T5:T8"/>
    <mergeCell ref="U5:U8"/>
    <mergeCell ref="V5:V8"/>
    <mergeCell ref="BU1:BU4"/>
    <mergeCell ref="BQ1:BQ4"/>
    <mergeCell ref="BR1:BR4"/>
    <mergeCell ref="BS1:BS4"/>
    <mergeCell ref="BT1:BT4"/>
    <mergeCell ref="AC5:AC8"/>
    <mergeCell ref="AD5:AD8"/>
    <mergeCell ref="AE5:AE8"/>
    <mergeCell ref="AF5:AF8"/>
    <mergeCell ref="AG5:AG8"/>
    <mergeCell ref="AH5:AH8"/>
    <mergeCell ref="W5:W8"/>
    <mergeCell ref="X5:X8"/>
    <mergeCell ref="Y5:Y8"/>
    <mergeCell ref="Z5:Z8"/>
    <mergeCell ref="AA5:AA8"/>
    <mergeCell ref="AB5:AB8"/>
    <mergeCell ref="AO5:AO8"/>
    <mergeCell ref="AX5:AX8"/>
    <mergeCell ref="AY5:AY8"/>
    <mergeCell ref="AZ5:AZ8"/>
    <mergeCell ref="AP5:AP8"/>
    <mergeCell ref="AQ5:AQ8"/>
    <mergeCell ref="AR5:AR8"/>
    <mergeCell ref="AS5:AS8"/>
    <mergeCell ref="AT5:AT8"/>
    <mergeCell ref="AI5:AI8"/>
    <mergeCell ref="AJ5:AJ8"/>
    <mergeCell ref="AK5:AK8"/>
    <mergeCell ref="AL5:AL8"/>
    <mergeCell ref="AM5:AM8"/>
    <mergeCell ref="AN5:AN8"/>
    <mergeCell ref="L9:L12"/>
    <mergeCell ref="M9:M12"/>
    <mergeCell ref="N9:N12"/>
    <mergeCell ref="O9:O12"/>
    <mergeCell ref="P9:P12"/>
    <mergeCell ref="Q9:Q12"/>
    <mergeCell ref="BM5:BM8"/>
    <mergeCell ref="BQ5:BQ8"/>
    <mergeCell ref="BR5:BR8"/>
    <mergeCell ref="BG5:BG8"/>
    <mergeCell ref="BH5:BH8"/>
    <mergeCell ref="BI5:BI8"/>
    <mergeCell ref="BJ5:BJ8"/>
    <mergeCell ref="BK5:BK8"/>
    <mergeCell ref="BL5:BL8"/>
    <mergeCell ref="BA5:BA8"/>
    <mergeCell ref="BB5:BB8"/>
    <mergeCell ref="BC5:BC8"/>
    <mergeCell ref="BD5:BD8"/>
    <mergeCell ref="BE5:BE8"/>
    <mergeCell ref="BF5:BF8"/>
    <mergeCell ref="AU5:AU8"/>
    <mergeCell ref="AV5:AV8"/>
    <mergeCell ref="AW5:AW8"/>
    <mergeCell ref="X9:X12"/>
    <mergeCell ref="Y9:Y12"/>
    <mergeCell ref="Z9:Z12"/>
    <mergeCell ref="AA9:AA12"/>
    <mergeCell ref="AB9:AB12"/>
    <mergeCell ref="AC9:AC12"/>
    <mergeCell ref="R9:R12"/>
    <mergeCell ref="S9:S12"/>
    <mergeCell ref="T9:T12"/>
    <mergeCell ref="U9:U12"/>
    <mergeCell ref="V9:V12"/>
    <mergeCell ref="W9:W12"/>
    <mergeCell ref="L13:L16"/>
    <mergeCell ref="M13:M16"/>
    <mergeCell ref="N13:N16"/>
    <mergeCell ref="O13:O16"/>
    <mergeCell ref="P13:P16"/>
    <mergeCell ref="BH9:BH12"/>
    <mergeCell ref="BI9:BI12"/>
    <mergeCell ref="BJ9:BJ12"/>
    <mergeCell ref="BK9:BK12"/>
    <mergeCell ref="BB9:BB12"/>
    <mergeCell ref="BC9:BC12"/>
    <mergeCell ref="BD9:BD12"/>
    <mergeCell ref="BE9:BE12"/>
    <mergeCell ref="BF9:BF12"/>
    <mergeCell ref="BG9:BG12"/>
    <mergeCell ref="AV9:AV12"/>
    <mergeCell ref="AW9:AW12"/>
    <mergeCell ref="AX9:AX12"/>
    <mergeCell ref="AY9:AY12"/>
    <mergeCell ref="AZ9:AZ12"/>
    <mergeCell ref="AF9:AF12"/>
    <mergeCell ref="AG9:AG12"/>
    <mergeCell ref="AH9:AH12"/>
    <mergeCell ref="AI9:AI12"/>
    <mergeCell ref="Q13:Q16"/>
    <mergeCell ref="R13:R16"/>
    <mergeCell ref="S13:S16"/>
    <mergeCell ref="T13:T16"/>
    <mergeCell ref="U13:U16"/>
    <mergeCell ref="V13:V16"/>
    <mergeCell ref="BQ9:BQ12"/>
    <mergeCell ref="BR9:BR12"/>
    <mergeCell ref="BS9:BS12"/>
    <mergeCell ref="BA9:BA12"/>
    <mergeCell ref="AP9:AP12"/>
    <mergeCell ref="AQ9:AQ12"/>
    <mergeCell ref="AR9:AR12"/>
    <mergeCell ref="AS9:AS12"/>
    <mergeCell ref="AT9:AT12"/>
    <mergeCell ref="AU9:AU12"/>
    <mergeCell ref="AJ9:AJ12"/>
    <mergeCell ref="AK9:AK12"/>
    <mergeCell ref="AL9:AL12"/>
    <mergeCell ref="AM9:AM12"/>
    <mergeCell ref="AN9:AN12"/>
    <mergeCell ref="AO9:AO12"/>
    <mergeCell ref="AD9:AD12"/>
    <mergeCell ref="AE9:AE12"/>
    <mergeCell ref="AC13:AC16"/>
    <mergeCell ref="AD13:AD16"/>
    <mergeCell ref="AE13:AE16"/>
    <mergeCell ref="AF13:AF16"/>
    <mergeCell ref="AG13:AG16"/>
    <mergeCell ref="AH13:AH16"/>
    <mergeCell ref="W13:W16"/>
    <mergeCell ref="X13:X16"/>
    <mergeCell ref="Y13:Y16"/>
    <mergeCell ref="Z13:Z16"/>
    <mergeCell ref="AA13:AA16"/>
    <mergeCell ref="AB13:AB16"/>
    <mergeCell ref="AO13:AO16"/>
    <mergeCell ref="AP13:AP16"/>
    <mergeCell ref="AQ13:AQ16"/>
    <mergeCell ref="AR13:AR16"/>
    <mergeCell ref="AS13:AS16"/>
    <mergeCell ref="AT13:AT16"/>
    <mergeCell ref="AI13:AI16"/>
    <mergeCell ref="AJ13:AJ16"/>
    <mergeCell ref="AK13:AK16"/>
    <mergeCell ref="AL13:AL16"/>
    <mergeCell ref="AM13:AM16"/>
    <mergeCell ref="AN13:AN16"/>
    <mergeCell ref="BA13:BA16"/>
    <mergeCell ref="BB13:BB16"/>
    <mergeCell ref="BC13:BC16"/>
    <mergeCell ref="BD13:BD16"/>
    <mergeCell ref="BE13:BE16"/>
    <mergeCell ref="BF13:BF16"/>
    <mergeCell ref="AU13:AU16"/>
    <mergeCell ref="AV13:AV16"/>
    <mergeCell ref="AW13:AW16"/>
    <mergeCell ref="AX13:AX16"/>
    <mergeCell ref="AY13:AY16"/>
    <mergeCell ref="AZ13:AZ16"/>
    <mergeCell ref="BZ1:BZ4"/>
    <mergeCell ref="CA1:CA4"/>
    <mergeCell ref="CK1:CK4"/>
    <mergeCell ref="CL1:CL4"/>
    <mergeCell ref="CL5:CL16"/>
    <mergeCell ref="BX1:BX4"/>
    <mergeCell ref="BY1:BY4"/>
    <mergeCell ref="CB1:CB4"/>
    <mergeCell ref="CE1:CE4"/>
    <mergeCell ref="CH1:CH4"/>
    <mergeCell ref="CJ1:CJ4"/>
    <mergeCell ref="CC1:CC4"/>
    <mergeCell ref="CD1:CD4"/>
    <mergeCell ref="CF1:CF4"/>
    <mergeCell ref="CG1:CG4"/>
    <mergeCell ref="CI1:CI4"/>
    <mergeCell ref="BG13:BG16"/>
    <mergeCell ref="BH13:BH16"/>
    <mergeCell ref="BI13:BI16"/>
    <mergeCell ref="BJ13:BJ16"/>
    <mergeCell ref="BK13:BK16"/>
    <mergeCell ref="BL13:BL16"/>
    <mergeCell ref="BT9:BT12"/>
    <mergeCell ref="BU9:BU12"/>
    <mergeCell ref="BL9:BL12"/>
    <mergeCell ref="BM9:BM12"/>
    <mergeCell ref="BN9:BN12"/>
    <mergeCell ref="BO9:BO12"/>
    <mergeCell ref="BP9:BP12"/>
    <mergeCell ref="BN13:BN16"/>
    <mergeCell ref="BO13:BO16"/>
    <mergeCell ref="BP13:BP16"/>
    <mergeCell ref="BV1:BW4"/>
    <mergeCell ref="BM13:BM16"/>
    <mergeCell ref="BQ13:BQ16"/>
    <mergeCell ref="BR13:BR16"/>
    <mergeCell ref="BS13:BS16"/>
    <mergeCell ref="BT13:BT16"/>
    <mergeCell ref="BU13:BU16"/>
    <mergeCell ref="BS5:BS8"/>
    <mergeCell ref="BT5:BT8"/>
    <mergeCell ref="BU5:BU8"/>
    <mergeCell ref="BN2:BP3"/>
    <mergeCell ref="BN5:BN8"/>
    <mergeCell ref="BO5:BO8"/>
    <mergeCell ref="BP5:BP8"/>
  </mergeCells>
  <hyperlinks>
    <hyperlink ref="CL5" r:id="rId1"/>
  </hyperlinks>
  <pageMargins left="0.7" right="0.7" top="0.75" bottom="0.75" header="0.3" footer="0.3"/>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5"/>
  <dimension ref="A1:CP26"/>
  <sheetViews>
    <sheetView topLeftCell="D1" zoomScaleNormal="60" zoomScalePageLayoutView="90" workbookViewId="0">
      <pane xSplit="8" ySplit="4" topLeftCell="BO5" activePane="bottomRight" state="frozen"/>
      <selection activeCell="D1" sqref="D1"/>
      <selection pane="topRight" activeCell="L1" sqref="L1"/>
      <selection pane="bottomLeft" activeCell="D5" sqref="D5"/>
      <selection pane="bottomRight" activeCell="L10" sqref="L10:BS11"/>
    </sheetView>
  </sheetViews>
  <sheetFormatPr baseColWidth="10" defaultRowHeight="15" x14ac:dyDescent="0.25"/>
  <cols>
    <col min="1" max="1" width="15.140625" style="1" customWidth="1"/>
    <col min="2" max="2" width="22.7109375" style="4" customWidth="1"/>
    <col min="3" max="3" width="14.85546875" style="1" customWidth="1"/>
    <col min="4" max="4" width="6.140625" style="73" customWidth="1"/>
    <col min="5" max="5" width="16" style="1" customWidth="1"/>
    <col min="6" max="6" width="12.85546875" style="1" customWidth="1"/>
    <col min="7" max="7" width="23.140625" style="1" customWidth="1"/>
    <col min="8" max="8" width="10" style="1" customWidth="1"/>
    <col min="9" max="9" width="10.28515625" style="1" customWidth="1"/>
    <col min="10" max="10" width="7.140625" style="1" bestFit="1" customWidth="1"/>
    <col min="11" max="11" width="10.85546875" style="1" customWidth="1"/>
    <col min="12" max="68" width="7.140625" customWidth="1"/>
    <col min="72" max="73" width="16.7109375" hidden="1" customWidth="1"/>
    <col min="74" max="74" width="6.140625" style="25" customWidth="1"/>
    <col min="75" max="75" width="70" style="1" customWidth="1"/>
    <col min="76" max="76" width="16.28515625" style="1" customWidth="1"/>
    <col min="77" max="78" width="11.7109375" style="1" customWidth="1"/>
    <col min="79" max="79" width="21.42578125" style="1" customWidth="1"/>
    <col min="80" max="80" width="25.7109375" style="1" customWidth="1"/>
    <col min="81" max="82" width="11.7109375" style="1" customWidth="1"/>
    <col min="83" max="83" width="21.42578125" style="1" customWidth="1"/>
    <col min="84" max="84" width="38.28515625" style="1" customWidth="1"/>
    <col min="85" max="86" width="11.7109375" style="1" customWidth="1"/>
    <col min="87" max="87" width="21.42578125" style="1" customWidth="1"/>
    <col min="88" max="88" width="38.28515625" style="1" customWidth="1"/>
    <col min="89" max="90" width="11.7109375" style="1" customWidth="1"/>
    <col min="91" max="91" width="21.42578125" style="1" customWidth="1"/>
    <col min="92" max="92" width="38.28515625" style="1" customWidth="1"/>
    <col min="93" max="93" width="20.7109375" style="5" customWidth="1"/>
    <col min="94" max="94" width="19.28515625" style="1" customWidth="1"/>
  </cols>
  <sheetData>
    <row r="1" spans="1:94" ht="15" customHeight="1" thickBot="1" x14ac:dyDescent="0.3">
      <c r="A1" s="1055" t="s">
        <v>0</v>
      </c>
      <c r="B1" s="1055" t="s">
        <v>204</v>
      </c>
      <c r="C1" s="1250" t="s">
        <v>1</v>
      </c>
      <c r="D1" s="1260" t="s">
        <v>243</v>
      </c>
      <c r="E1" s="1250" t="s">
        <v>2</v>
      </c>
      <c r="F1" s="1250" t="s">
        <v>3</v>
      </c>
      <c r="G1" s="1251"/>
      <c r="H1" s="1251"/>
      <c r="I1" s="1251"/>
      <c r="J1" s="1251"/>
      <c r="K1" s="1250" t="s">
        <v>244</v>
      </c>
      <c r="L1" s="1870" t="s">
        <v>401</v>
      </c>
      <c r="M1" s="1871"/>
      <c r="N1" s="1871"/>
      <c r="O1" s="1871"/>
      <c r="P1" s="1871"/>
      <c r="Q1" s="1871"/>
      <c r="R1" s="1871"/>
      <c r="S1" s="1871"/>
      <c r="T1" s="1871"/>
      <c r="U1" s="1871"/>
      <c r="V1" s="1871"/>
      <c r="W1" s="1871"/>
      <c r="X1" s="1871"/>
      <c r="Y1" s="1871"/>
      <c r="Z1" s="1871"/>
      <c r="AA1" s="1871"/>
      <c r="AB1" s="1871"/>
      <c r="AC1" s="1871"/>
      <c r="AD1" s="1871"/>
      <c r="AE1" s="1871"/>
      <c r="AF1" s="1871"/>
      <c r="AG1" s="1871"/>
      <c r="AH1" s="1871"/>
      <c r="AI1" s="1871"/>
      <c r="AJ1" s="1871"/>
      <c r="AK1" s="1871"/>
      <c r="AL1" s="1871"/>
      <c r="AM1" s="1871"/>
      <c r="AN1" s="1871"/>
      <c r="AO1" s="1871"/>
      <c r="AP1" s="1871"/>
      <c r="AQ1" s="1871"/>
      <c r="AR1" s="1871"/>
      <c r="AS1" s="1871"/>
      <c r="AT1" s="1871"/>
      <c r="AU1" s="1871"/>
      <c r="AV1" s="1871"/>
      <c r="AW1" s="1871"/>
      <c r="AX1" s="1871"/>
      <c r="AY1" s="1871"/>
      <c r="AZ1" s="1871"/>
      <c r="BA1" s="1871"/>
      <c r="BB1" s="1871"/>
      <c r="BC1" s="1871"/>
      <c r="BD1" s="1871"/>
      <c r="BE1" s="1871"/>
      <c r="BF1" s="1871"/>
      <c r="BG1" s="1871"/>
      <c r="BH1" s="1871"/>
      <c r="BI1" s="1871"/>
      <c r="BJ1" s="1871"/>
      <c r="BK1" s="1871"/>
      <c r="BL1" s="1871"/>
      <c r="BM1" s="1871"/>
      <c r="BN1" s="690"/>
      <c r="BO1" s="690"/>
      <c r="BP1" s="690"/>
      <c r="BQ1" s="1862" t="s">
        <v>244</v>
      </c>
      <c r="BR1" s="1854" t="s">
        <v>394</v>
      </c>
      <c r="BS1" s="1854" t="s">
        <v>395</v>
      </c>
      <c r="BT1" s="1854" t="s">
        <v>396</v>
      </c>
      <c r="BU1" s="2028" t="s">
        <v>397</v>
      </c>
      <c r="BV1" s="1864" t="s">
        <v>8</v>
      </c>
      <c r="BW1" s="1865"/>
      <c r="BX1" s="1861" t="s">
        <v>9</v>
      </c>
      <c r="BY1" s="1858" t="s">
        <v>10</v>
      </c>
      <c r="BZ1" s="1858" t="s">
        <v>492</v>
      </c>
      <c r="CA1" s="1858" t="s">
        <v>494</v>
      </c>
      <c r="CB1" s="1861" t="s">
        <v>11</v>
      </c>
      <c r="CC1" s="1858" t="s">
        <v>20</v>
      </c>
      <c r="CD1" s="1858" t="s">
        <v>493</v>
      </c>
      <c r="CE1" s="1858" t="s">
        <v>494</v>
      </c>
      <c r="CF1" s="1861" t="s">
        <v>11</v>
      </c>
      <c r="CG1" s="1858" t="s">
        <v>22</v>
      </c>
      <c r="CH1" s="1858" t="s">
        <v>699</v>
      </c>
      <c r="CI1" s="1858" t="s">
        <v>494</v>
      </c>
      <c r="CJ1" s="1861" t="s">
        <v>11</v>
      </c>
      <c r="CK1" s="1858" t="s">
        <v>23</v>
      </c>
      <c r="CL1" s="1858" t="s">
        <v>699</v>
      </c>
      <c r="CM1" s="1858" t="s">
        <v>494</v>
      </c>
      <c r="CN1" s="1861" t="s">
        <v>11</v>
      </c>
      <c r="CO1" s="1861" t="s">
        <v>12</v>
      </c>
      <c r="CP1" s="1861" t="s">
        <v>13</v>
      </c>
    </row>
    <row r="2" spans="1:94" ht="15" customHeight="1" x14ac:dyDescent="0.25">
      <c r="A2" s="1055"/>
      <c r="B2" s="1055"/>
      <c r="C2" s="1250"/>
      <c r="D2" s="1830"/>
      <c r="E2" s="1250"/>
      <c r="F2" s="1250" t="s">
        <v>14</v>
      </c>
      <c r="G2" s="1250" t="s">
        <v>15</v>
      </c>
      <c r="H2" s="1250" t="s">
        <v>16</v>
      </c>
      <c r="I2" s="1259" t="s">
        <v>17</v>
      </c>
      <c r="J2" s="1251"/>
      <c r="K2" s="1868"/>
      <c r="L2" s="1862" t="s">
        <v>376</v>
      </c>
      <c r="M2" s="1854"/>
      <c r="N2" s="1854"/>
      <c r="O2" s="1842" t="s">
        <v>377</v>
      </c>
      <c r="P2" s="1843"/>
      <c r="Q2" s="1844"/>
      <c r="R2" s="1842" t="s">
        <v>378</v>
      </c>
      <c r="S2" s="1843"/>
      <c r="T2" s="1844"/>
      <c r="U2" s="1848" t="s">
        <v>379</v>
      </c>
      <c r="V2" s="1849"/>
      <c r="W2" s="1850"/>
      <c r="X2" s="1854" t="s">
        <v>380</v>
      </c>
      <c r="Y2" s="1854"/>
      <c r="Z2" s="1854"/>
      <c r="AA2" s="1842" t="s">
        <v>381</v>
      </c>
      <c r="AB2" s="1843"/>
      <c r="AC2" s="1844"/>
      <c r="AD2" s="1842" t="s">
        <v>382</v>
      </c>
      <c r="AE2" s="1843"/>
      <c r="AF2" s="1844"/>
      <c r="AG2" s="1848" t="s">
        <v>383</v>
      </c>
      <c r="AH2" s="1849"/>
      <c r="AI2" s="1850"/>
      <c r="AJ2" s="1826" t="s">
        <v>384</v>
      </c>
      <c r="AK2" s="1827"/>
      <c r="AL2" s="1856"/>
      <c r="AM2" s="1854" t="s">
        <v>385</v>
      </c>
      <c r="AN2" s="1854"/>
      <c r="AO2" s="1854"/>
      <c r="AP2" s="1842" t="s">
        <v>386</v>
      </c>
      <c r="AQ2" s="1843"/>
      <c r="AR2" s="1844"/>
      <c r="AS2" s="1842" t="s">
        <v>387</v>
      </c>
      <c r="AT2" s="1843"/>
      <c r="AU2" s="1844"/>
      <c r="AV2" s="1848" t="s">
        <v>388</v>
      </c>
      <c r="AW2" s="1849"/>
      <c r="AX2" s="1850"/>
      <c r="AY2" s="1854" t="s">
        <v>389</v>
      </c>
      <c r="AZ2" s="1854"/>
      <c r="BA2" s="1854"/>
      <c r="BB2" s="1842" t="s">
        <v>390</v>
      </c>
      <c r="BC2" s="1843"/>
      <c r="BD2" s="1844"/>
      <c r="BE2" s="1842" t="s">
        <v>391</v>
      </c>
      <c r="BF2" s="1843"/>
      <c r="BG2" s="1844"/>
      <c r="BH2" s="1848" t="s">
        <v>392</v>
      </c>
      <c r="BI2" s="1849"/>
      <c r="BJ2" s="1850"/>
      <c r="BK2" s="1848" t="s">
        <v>393</v>
      </c>
      <c r="BL2" s="1849"/>
      <c r="BM2" s="1849"/>
      <c r="BN2" s="1848" t="s">
        <v>401</v>
      </c>
      <c r="BO2" s="1849"/>
      <c r="BP2" s="1849"/>
      <c r="BQ2" s="1863"/>
      <c r="BR2" s="1855"/>
      <c r="BS2" s="1855"/>
      <c r="BT2" s="1855"/>
      <c r="BU2" s="2029"/>
      <c r="BV2" s="1866"/>
      <c r="BW2" s="1867"/>
      <c r="BX2" s="1861"/>
      <c r="BY2" s="1859"/>
      <c r="BZ2" s="1859"/>
      <c r="CA2" s="1859"/>
      <c r="CB2" s="1861"/>
      <c r="CC2" s="1859"/>
      <c r="CD2" s="1859"/>
      <c r="CE2" s="1859"/>
      <c r="CF2" s="1861"/>
      <c r="CG2" s="1859"/>
      <c r="CH2" s="1859"/>
      <c r="CI2" s="1859"/>
      <c r="CJ2" s="1861"/>
      <c r="CK2" s="1859"/>
      <c r="CL2" s="1859"/>
      <c r="CM2" s="1859"/>
      <c r="CN2" s="1861"/>
      <c r="CO2" s="1861"/>
      <c r="CP2" s="1861"/>
    </row>
    <row r="3" spans="1:94" ht="15" customHeight="1" x14ac:dyDescent="0.25">
      <c r="A3" s="1055"/>
      <c r="B3" s="1055"/>
      <c r="C3" s="1250"/>
      <c r="D3" s="1830"/>
      <c r="E3" s="1250"/>
      <c r="F3" s="1250"/>
      <c r="G3" s="1250"/>
      <c r="H3" s="1250"/>
      <c r="I3" s="1260" t="s">
        <v>18</v>
      </c>
      <c r="J3" s="1250" t="s">
        <v>19</v>
      </c>
      <c r="K3" s="1868"/>
      <c r="L3" s="1863"/>
      <c r="M3" s="1855"/>
      <c r="N3" s="1855"/>
      <c r="O3" s="1845"/>
      <c r="P3" s="1846"/>
      <c r="Q3" s="1847"/>
      <c r="R3" s="1845"/>
      <c r="S3" s="1846"/>
      <c r="T3" s="1847"/>
      <c r="U3" s="1851"/>
      <c r="V3" s="1852"/>
      <c r="W3" s="1853"/>
      <c r="X3" s="1855"/>
      <c r="Y3" s="1855"/>
      <c r="Z3" s="1855"/>
      <c r="AA3" s="1845"/>
      <c r="AB3" s="1846"/>
      <c r="AC3" s="1847"/>
      <c r="AD3" s="1845"/>
      <c r="AE3" s="1846"/>
      <c r="AF3" s="1847"/>
      <c r="AG3" s="1851"/>
      <c r="AH3" s="1852"/>
      <c r="AI3" s="1853"/>
      <c r="AJ3" s="1828"/>
      <c r="AK3" s="1829"/>
      <c r="AL3" s="1857"/>
      <c r="AM3" s="1855"/>
      <c r="AN3" s="1855"/>
      <c r="AO3" s="1855"/>
      <c r="AP3" s="1845"/>
      <c r="AQ3" s="1846"/>
      <c r="AR3" s="1847"/>
      <c r="AS3" s="1845"/>
      <c r="AT3" s="1846"/>
      <c r="AU3" s="1847"/>
      <c r="AV3" s="1851"/>
      <c r="AW3" s="1852"/>
      <c r="AX3" s="1853"/>
      <c r="AY3" s="1855"/>
      <c r="AZ3" s="1855"/>
      <c r="BA3" s="1855"/>
      <c r="BB3" s="1845"/>
      <c r="BC3" s="1846"/>
      <c r="BD3" s="1847"/>
      <c r="BE3" s="1845"/>
      <c r="BF3" s="1846"/>
      <c r="BG3" s="1847"/>
      <c r="BH3" s="1851"/>
      <c r="BI3" s="1852"/>
      <c r="BJ3" s="1853"/>
      <c r="BK3" s="1851"/>
      <c r="BL3" s="1852"/>
      <c r="BM3" s="1852"/>
      <c r="BN3" s="1851"/>
      <c r="BO3" s="1852"/>
      <c r="BP3" s="1852"/>
      <c r="BQ3" s="1863"/>
      <c r="BR3" s="1855"/>
      <c r="BS3" s="1855"/>
      <c r="BT3" s="1855"/>
      <c r="BU3" s="2029"/>
      <c r="BV3" s="1866"/>
      <c r="BW3" s="1867"/>
      <c r="BX3" s="1861"/>
      <c r="BY3" s="1859"/>
      <c r="BZ3" s="1859"/>
      <c r="CA3" s="1859"/>
      <c r="CB3" s="1861"/>
      <c r="CC3" s="1859"/>
      <c r="CD3" s="1859"/>
      <c r="CE3" s="1859"/>
      <c r="CF3" s="1861"/>
      <c r="CG3" s="1859"/>
      <c r="CH3" s="1859"/>
      <c r="CI3" s="1859"/>
      <c r="CJ3" s="1861"/>
      <c r="CK3" s="1859"/>
      <c r="CL3" s="1859"/>
      <c r="CM3" s="1859"/>
      <c r="CN3" s="1861"/>
      <c r="CO3" s="1861"/>
      <c r="CP3" s="1861"/>
    </row>
    <row r="4" spans="1:94" ht="16.5" thickBot="1" x14ac:dyDescent="0.3">
      <c r="A4" s="1055"/>
      <c r="B4" s="1397"/>
      <c r="C4" s="1260"/>
      <c r="D4" s="1830"/>
      <c r="E4" s="1260"/>
      <c r="F4" s="1260"/>
      <c r="G4" s="1260"/>
      <c r="H4" s="1260"/>
      <c r="I4" s="1830"/>
      <c r="J4" s="1260"/>
      <c r="K4" s="1869"/>
      <c r="L4" s="220" t="s">
        <v>398</v>
      </c>
      <c r="M4" s="221" t="s">
        <v>399</v>
      </c>
      <c r="N4" s="221" t="s">
        <v>400</v>
      </c>
      <c r="O4" s="221" t="s">
        <v>398</v>
      </c>
      <c r="P4" s="221" t="s">
        <v>399</v>
      </c>
      <c r="Q4" s="221" t="s">
        <v>400</v>
      </c>
      <c r="R4" s="221" t="s">
        <v>398</v>
      </c>
      <c r="S4" s="221" t="s">
        <v>399</v>
      </c>
      <c r="T4" s="221" t="s">
        <v>400</v>
      </c>
      <c r="U4" s="222" t="s">
        <v>398</v>
      </c>
      <c r="V4" s="222" t="s">
        <v>399</v>
      </c>
      <c r="W4" s="222" t="s">
        <v>400</v>
      </c>
      <c r="X4" s="221" t="s">
        <v>398</v>
      </c>
      <c r="Y4" s="221" t="s">
        <v>399</v>
      </c>
      <c r="Z4" s="221" t="s">
        <v>400</v>
      </c>
      <c r="AA4" s="221" t="s">
        <v>398</v>
      </c>
      <c r="AB4" s="221" t="s">
        <v>399</v>
      </c>
      <c r="AC4" s="221" t="s">
        <v>400</v>
      </c>
      <c r="AD4" s="221" t="s">
        <v>398</v>
      </c>
      <c r="AE4" s="221" t="s">
        <v>399</v>
      </c>
      <c r="AF4" s="221" t="s">
        <v>400</v>
      </c>
      <c r="AG4" s="222" t="s">
        <v>398</v>
      </c>
      <c r="AH4" s="222" t="s">
        <v>399</v>
      </c>
      <c r="AI4" s="222" t="s">
        <v>400</v>
      </c>
      <c r="AJ4" s="350" t="s">
        <v>398</v>
      </c>
      <c r="AK4" s="350" t="s">
        <v>399</v>
      </c>
      <c r="AL4" s="350" t="s">
        <v>400</v>
      </c>
      <c r="AM4" s="221" t="s">
        <v>398</v>
      </c>
      <c r="AN4" s="221" t="s">
        <v>399</v>
      </c>
      <c r="AO4" s="221" t="s">
        <v>400</v>
      </c>
      <c r="AP4" s="221" t="s">
        <v>398</v>
      </c>
      <c r="AQ4" s="221" t="s">
        <v>399</v>
      </c>
      <c r="AR4" s="221" t="s">
        <v>400</v>
      </c>
      <c r="AS4" s="221" t="s">
        <v>398</v>
      </c>
      <c r="AT4" s="221" t="s">
        <v>399</v>
      </c>
      <c r="AU4" s="221" t="s">
        <v>400</v>
      </c>
      <c r="AV4" s="222" t="s">
        <v>398</v>
      </c>
      <c r="AW4" s="222" t="s">
        <v>399</v>
      </c>
      <c r="AX4" s="222" t="s">
        <v>400</v>
      </c>
      <c r="AY4" s="221" t="s">
        <v>398</v>
      </c>
      <c r="AZ4" s="221" t="s">
        <v>399</v>
      </c>
      <c r="BA4" s="221" t="s">
        <v>400</v>
      </c>
      <c r="BB4" s="221" t="s">
        <v>398</v>
      </c>
      <c r="BC4" s="221" t="s">
        <v>399</v>
      </c>
      <c r="BD4" s="221" t="s">
        <v>400</v>
      </c>
      <c r="BE4" s="221" t="s">
        <v>398</v>
      </c>
      <c r="BF4" s="221" t="s">
        <v>399</v>
      </c>
      <c r="BG4" s="221" t="s">
        <v>400</v>
      </c>
      <c r="BH4" s="222" t="s">
        <v>398</v>
      </c>
      <c r="BI4" s="222" t="s">
        <v>399</v>
      </c>
      <c r="BJ4" s="222" t="s">
        <v>400</v>
      </c>
      <c r="BK4" s="222" t="s">
        <v>398</v>
      </c>
      <c r="BL4" s="222" t="s">
        <v>399</v>
      </c>
      <c r="BM4" s="223" t="s">
        <v>400</v>
      </c>
      <c r="BN4" s="222" t="s">
        <v>398</v>
      </c>
      <c r="BO4" s="222" t="s">
        <v>399</v>
      </c>
      <c r="BP4" s="223" t="s">
        <v>400</v>
      </c>
      <c r="BQ4" s="1872"/>
      <c r="BR4" s="1873"/>
      <c r="BS4" s="1873"/>
      <c r="BT4" s="1873"/>
      <c r="BU4" s="2030"/>
      <c r="BV4" s="1866"/>
      <c r="BW4" s="1867"/>
      <c r="BX4" s="1858"/>
      <c r="BY4" s="1859"/>
      <c r="BZ4" s="1859"/>
      <c r="CA4" s="1860"/>
      <c r="CB4" s="1858"/>
      <c r="CC4" s="1859"/>
      <c r="CD4" s="1859"/>
      <c r="CE4" s="1860"/>
      <c r="CF4" s="1858"/>
      <c r="CG4" s="1859"/>
      <c r="CH4" s="1859"/>
      <c r="CI4" s="1860"/>
      <c r="CJ4" s="1858"/>
      <c r="CK4" s="1859"/>
      <c r="CL4" s="1859"/>
      <c r="CM4" s="1860"/>
      <c r="CN4" s="1858"/>
      <c r="CO4" s="1858"/>
      <c r="CP4" s="1858"/>
    </row>
    <row r="5" spans="1:94" ht="36.75" thickBot="1" x14ac:dyDescent="0.3">
      <c r="A5" s="232"/>
      <c r="B5" s="1776" t="s">
        <v>37</v>
      </c>
      <c r="C5" s="1779" t="s">
        <v>26</v>
      </c>
      <c r="D5" s="1781">
        <v>4</v>
      </c>
      <c r="E5" s="1493" t="s">
        <v>423</v>
      </c>
      <c r="F5" s="1493" t="s">
        <v>410</v>
      </c>
      <c r="G5" s="1493" t="s">
        <v>424</v>
      </c>
      <c r="H5" s="1493" t="s">
        <v>28</v>
      </c>
      <c r="I5" s="1764" t="s">
        <v>450</v>
      </c>
      <c r="J5" s="1767">
        <v>2018</v>
      </c>
      <c r="K5" s="1769">
        <v>3</v>
      </c>
      <c r="L5" s="1469">
        <v>548</v>
      </c>
      <c r="M5" s="1451">
        <v>405</v>
      </c>
      <c r="N5" s="1755">
        <f>L5/M5</f>
        <v>1.3530864197530865</v>
      </c>
      <c r="O5" s="1451">
        <v>478</v>
      </c>
      <c r="P5" s="1451">
        <v>303</v>
      </c>
      <c r="Q5" s="1755">
        <f>O5/P5</f>
        <v>1.5775577557755776</v>
      </c>
      <c r="R5" s="1451">
        <v>229</v>
      </c>
      <c r="S5" s="1451">
        <v>183</v>
      </c>
      <c r="T5" s="1755">
        <f>R5/S5</f>
        <v>1.2513661202185793</v>
      </c>
      <c r="U5" s="1762">
        <f>L5+O5+R5</f>
        <v>1255</v>
      </c>
      <c r="V5" s="1762">
        <f>M5+P5+S5</f>
        <v>891</v>
      </c>
      <c r="W5" s="1746">
        <f>U5/V5</f>
        <v>1.4085297418630751</v>
      </c>
      <c r="X5" s="1451">
        <v>336</v>
      </c>
      <c r="Y5" s="1451">
        <v>234</v>
      </c>
      <c r="Z5" s="1755">
        <f>X5/Y5</f>
        <v>1.4358974358974359</v>
      </c>
      <c r="AA5" s="1451">
        <v>374</v>
      </c>
      <c r="AB5" s="1451">
        <v>282</v>
      </c>
      <c r="AC5" s="1755">
        <f>AA5/AB5</f>
        <v>1.3262411347517731</v>
      </c>
      <c r="AD5" s="1451">
        <v>400</v>
      </c>
      <c r="AE5" s="1451">
        <v>309</v>
      </c>
      <c r="AF5" s="1755">
        <f>AD5/AE5</f>
        <v>1.2944983818770226</v>
      </c>
      <c r="AG5" s="1762">
        <f>X5+AA5+AD5</f>
        <v>1110</v>
      </c>
      <c r="AH5" s="1762">
        <f>Y5+AB5+AE5</f>
        <v>825</v>
      </c>
      <c r="AI5" s="1746">
        <f>AG5/AH5</f>
        <v>1.3454545454545455</v>
      </c>
      <c r="AJ5" s="1763">
        <f>AG5+U5</f>
        <v>2365</v>
      </c>
      <c r="AK5" s="1763">
        <f>AH5+V5</f>
        <v>1716</v>
      </c>
      <c r="AL5" s="1752">
        <f>AJ5/AK5</f>
        <v>1.3782051282051282</v>
      </c>
      <c r="AM5" s="1758">
        <v>305</v>
      </c>
      <c r="AN5" s="1758">
        <v>216</v>
      </c>
      <c r="AO5" s="1755">
        <f>AM5/AN5</f>
        <v>1.412037037037037</v>
      </c>
      <c r="AP5" s="1758">
        <v>451</v>
      </c>
      <c r="AQ5" s="1758">
        <v>255</v>
      </c>
      <c r="AR5" s="1755">
        <f>AP5/AQ5</f>
        <v>1.7686274509803921</v>
      </c>
      <c r="AS5" s="1758">
        <v>441</v>
      </c>
      <c r="AT5" s="1758">
        <v>273</v>
      </c>
      <c r="AU5" s="1755">
        <f>AS5/AT5</f>
        <v>1.6153846153846154</v>
      </c>
      <c r="AV5" s="1758">
        <f>AM5+AP5+AS5</f>
        <v>1197</v>
      </c>
      <c r="AW5" s="1758">
        <f>AN5+AQ5+AT5</f>
        <v>744</v>
      </c>
      <c r="AX5" s="1755">
        <f>AV5/AW5</f>
        <v>1.6088709677419355</v>
      </c>
      <c r="AY5" s="1758">
        <v>304</v>
      </c>
      <c r="AZ5" s="1758">
        <v>225</v>
      </c>
      <c r="BA5" s="1755">
        <f>AY5/AZ5</f>
        <v>1.3511111111111112</v>
      </c>
      <c r="BB5" s="1758">
        <v>262</v>
      </c>
      <c r="BC5" s="1758">
        <v>188</v>
      </c>
      <c r="BD5" s="1755">
        <f>BB5/BC5</f>
        <v>1.3936170212765957</v>
      </c>
      <c r="BE5" s="1758">
        <v>301</v>
      </c>
      <c r="BF5" s="1758">
        <v>228</v>
      </c>
      <c r="BG5" s="1755">
        <f>BE5/BF5</f>
        <v>1.3201754385964912</v>
      </c>
      <c r="BH5" s="1758">
        <f>AY5+BB5+BE5</f>
        <v>867</v>
      </c>
      <c r="BI5" s="1758">
        <f>AZ5+BC5+BF5</f>
        <v>641</v>
      </c>
      <c r="BJ5" s="1755">
        <f>BH5/BI5</f>
        <v>1.3525741029641185</v>
      </c>
      <c r="BK5" s="1758">
        <f>AV5</f>
        <v>1197</v>
      </c>
      <c r="BL5" s="1758">
        <f>AW5</f>
        <v>744</v>
      </c>
      <c r="BM5" s="1755">
        <f>BK5/BL5</f>
        <v>1.6088709677419355</v>
      </c>
      <c r="BN5" s="1758">
        <f>BK5+AJ5</f>
        <v>3562</v>
      </c>
      <c r="BO5" s="1758">
        <f>BL5+AK5</f>
        <v>2460</v>
      </c>
      <c r="BP5" s="1755">
        <f>BN5/BO5</f>
        <v>1.4479674796747968</v>
      </c>
      <c r="BQ5" s="1451">
        <v>3</v>
      </c>
      <c r="BR5" s="1755">
        <f>(BK5+AJ5)/(AK5+BL5)</f>
        <v>1.4479674796747968</v>
      </c>
      <c r="BS5" s="1450">
        <v>1</v>
      </c>
      <c r="BT5" s="1451"/>
      <c r="BU5" s="2033"/>
      <c r="BV5" s="371">
        <v>13</v>
      </c>
      <c r="BW5" s="408" t="s">
        <v>247</v>
      </c>
      <c r="BX5" s="36">
        <v>0.35</v>
      </c>
      <c r="BY5" s="353">
        <v>8.7499999999999994E-2</v>
      </c>
      <c r="BZ5" s="353">
        <v>8.7499999999999994E-2</v>
      </c>
      <c r="CA5" s="409" t="s">
        <v>517</v>
      </c>
      <c r="CB5" s="354" t="s">
        <v>40</v>
      </c>
      <c r="CC5" s="361">
        <v>8.7499999999999994E-2</v>
      </c>
      <c r="CD5" s="361">
        <v>8.7499999999999994E-2</v>
      </c>
      <c r="CE5" s="410" t="s">
        <v>517</v>
      </c>
      <c r="CF5" s="362" t="s">
        <v>40</v>
      </c>
      <c r="CG5" s="650">
        <v>8.7499999999999994E-2</v>
      </c>
      <c r="CH5" s="650">
        <v>8.7499999999999994E-2</v>
      </c>
      <c r="CI5" s="651" t="s">
        <v>517</v>
      </c>
      <c r="CJ5" s="652" t="s">
        <v>40</v>
      </c>
      <c r="CK5" s="761">
        <v>8.7499999999999994E-2</v>
      </c>
      <c r="CL5" s="761">
        <v>8.7499999999999994E-2</v>
      </c>
      <c r="CM5" s="762" t="s">
        <v>517</v>
      </c>
      <c r="CN5" s="763" t="s">
        <v>40</v>
      </c>
      <c r="CO5" s="2045" t="s">
        <v>41</v>
      </c>
      <c r="CP5" s="2042" t="s">
        <v>39</v>
      </c>
    </row>
    <row r="6" spans="1:94" ht="24" x14ac:dyDescent="0.25">
      <c r="A6" s="232"/>
      <c r="B6" s="1777"/>
      <c r="C6" s="1712"/>
      <c r="D6" s="1721"/>
      <c r="E6" s="1120"/>
      <c r="F6" s="1120"/>
      <c r="G6" s="1120"/>
      <c r="H6" s="1120"/>
      <c r="I6" s="1765"/>
      <c r="J6" s="1768"/>
      <c r="K6" s="1770"/>
      <c r="L6" s="1448"/>
      <c r="M6" s="1096"/>
      <c r="N6" s="1756"/>
      <c r="O6" s="1096"/>
      <c r="P6" s="1096"/>
      <c r="Q6" s="1756"/>
      <c r="R6" s="1096"/>
      <c r="S6" s="1096"/>
      <c r="T6" s="1756"/>
      <c r="U6" s="1760"/>
      <c r="V6" s="1760"/>
      <c r="W6" s="1747"/>
      <c r="X6" s="1096"/>
      <c r="Y6" s="1096"/>
      <c r="Z6" s="1756"/>
      <c r="AA6" s="1096"/>
      <c r="AB6" s="1096"/>
      <c r="AC6" s="1756"/>
      <c r="AD6" s="1096"/>
      <c r="AE6" s="1096"/>
      <c r="AF6" s="1756"/>
      <c r="AG6" s="1760"/>
      <c r="AH6" s="1760"/>
      <c r="AI6" s="1747"/>
      <c r="AJ6" s="1750"/>
      <c r="AK6" s="1750"/>
      <c r="AL6" s="1753"/>
      <c r="AM6" s="1445"/>
      <c r="AN6" s="1445"/>
      <c r="AO6" s="1756"/>
      <c r="AP6" s="1445"/>
      <c r="AQ6" s="1445"/>
      <c r="AR6" s="1756"/>
      <c r="AS6" s="1445"/>
      <c r="AT6" s="1445"/>
      <c r="AU6" s="1756"/>
      <c r="AV6" s="1096"/>
      <c r="AW6" s="1096"/>
      <c r="AX6" s="1756"/>
      <c r="AY6" s="1445"/>
      <c r="AZ6" s="1445"/>
      <c r="BA6" s="1756"/>
      <c r="BB6" s="1445"/>
      <c r="BC6" s="1445"/>
      <c r="BD6" s="1756"/>
      <c r="BE6" s="1445"/>
      <c r="BF6" s="1445"/>
      <c r="BG6" s="1756"/>
      <c r="BH6" s="1096"/>
      <c r="BI6" s="1096"/>
      <c r="BJ6" s="1756"/>
      <c r="BK6" s="1096"/>
      <c r="BL6" s="1096"/>
      <c r="BM6" s="1756"/>
      <c r="BN6" s="1096"/>
      <c r="BO6" s="1096"/>
      <c r="BP6" s="1756"/>
      <c r="BQ6" s="1096"/>
      <c r="BR6" s="1756"/>
      <c r="BS6" s="1096"/>
      <c r="BT6" s="1096"/>
      <c r="BU6" s="2034"/>
      <c r="BV6" s="34">
        <v>14</v>
      </c>
      <c r="BW6" s="372" t="s">
        <v>248</v>
      </c>
      <c r="BX6" s="331">
        <v>0.35</v>
      </c>
      <c r="BY6" s="355">
        <v>8.7499999999999994E-2</v>
      </c>
      <c r="BZ6" s="355">
        <v>8.7499999999999994E-2</v>
      </c>
      <c r="CA6" s="409" t="s">
        <v>517</v>
      </c>
      <c r="CB6" s="356" t="s">
        <v>38</v>
      </c>
      <c r="CC6" s="363">
        <v>8.7499999999999994E-2</v>
      </c>
      <c r="CD6" s="363">
        <v>8.7499999999999994E-2</v>
      </c>
      <c r="CE6" s="410" t="s">
        <v>517</v>
      </c>
      <c r="CF6" s="364" t="s">
        <v>38</v>
      </c>
      <c r="CG6" s="653">
        <v>8.7499999999999994E-2</v>
      </c>
      <c r="CH6" s="653">
        <v>8.7499999999999994E-2</v>
      </c>
      <c r="CI6" s="651" t="s">
        <v>517</v>
      </c>
      <c r="CJ6" s="654" t="s">
        <v>38</v>
      </c>
      <c r="CK6" s="764">
        <v>8.7499999999999994E-2</v>
      </c>
      <c r="CL6" s="764">
        <v>8.7499999999999994E-2</v>
      </c>
      <c r="CM6" s="762" t="s">
        <v>517</v>
      </c>
      <c r="CN6" s="765" t="s">
        <v>38</v>
      </c>
      <c r="CO6" s="2046"/>
      <c r="CP6" s="2043"/>
    </row>
    <row r="7" spans="1:94" ht="24" x14ac:dyDescent="0.25">
      <c r="A7" s="232"/>
      <c r="B7" s="1777"/>
      <c r="C7" s="1712"/>
      <c r="D7" s="1721"/>
      <c r="E7" s="1120"/>
      <c r="F7" s="1120"/>
      <c r="G7" s="1120"/>
      <c r="H7" s="1120"/>
      <c r="I7" s="1766"/>
      <c r="J7" s="1131"/>
      <c r="K7" s="1771"/>
      <c r="L7" s="1449"/>
      <c r="M7" s="1097"/>
      <c r="N7" s="1757"/>
      <c r="O7" s="1097"/>
      <c r="P7" s="1097"/>
      <c r="Q7" s="1757"/>
      <c r="R7" s="1097"/>
      <c r="S7" s="1097"/>
      <c r="T7" s="1757"/>
      <c r="U7" s="1761"/>
      <c r="V7" s="1761"/>
      <c r="W7" s="1748"/>
      <c r="X7" s="1097"/>
      <c r="Y7" s="1097"/>
      <c r="Z7" s="1757"/>
      <c r="AA7" s="1097"/>
      <c r="AB7" s="1097"/>
      <c r="AC7" s="1757"/>
      <c r="AD7" s="1097"/>
      <c r="AE7" s="1097"/>
      <c r="AF7" s="1757"/>
      <c r="AG7" s="1761"/>
      <c r="AH7" s="1761"/>
      <c r="AI7" s="1748"/>
      <c r="AJ7" s="1751"/>
      <c r="AK7" s="1751"/>
      <c r="AL7" s="1754"/>
      <c r="AM7" s="1446"/>
      <c r="AN7" s="1446"/>
      <c r="AO7" s="1757"/>
      <c r="AP7" s="1446"/>
      <c r="AQ7" s="1446"/>
      <c r="AR7" s="1757"/>
      <c r="AS7" s="1446"/>
      <c r="AT7" s="1446"/>
      <c r="AU7" s="1757"/>
      <c r="AV7" s="1097"/>
      <c r="AW7" s="1097"/>
      <c r="AX7" s="1757"/>
      <c r="AY7" s="1446"/>
      <c r="AZ7" s="1446"/>
      <c r="BA7" s="1757"/>
      <c r="BB7" s="1446"/>
      <c r="BC7" s="1446"/>
      <c r="BD7" s="1757"/>
      <c r="BE7" s="1446"/>
      <c r="BF7" s="1446"/>
      <c r="BG7" s="1757"/>
      <c r="BH7" s="1097"/>
      <c r="BI7" s="1097"/>
      <c r="BJ7" s="1757"/>
      <c r="BK7" s="1097"/>
      <c r="BL7" s="1097"/>
      <c r="BM7" s="1757"/>
      <c r="BN7" s="1097"/>
      <c r="BO7" s="1097"/>
      <c r="BP7" s="1757"/>
      <c r="BQ7" s="1097"/>
      <c r="BR7" s="1757"/>
      <c r="BS7" s="1097"/>
      <c r="BT7" s="1097"/>
      <c r="BU7" s="2035"/>
      <c r="BV7" s="34">
        <v>15</v>
      </c>
      <c r="BW7" s="372" t="s">
        <v>249</v>
      </c>
      <c r="BX7" s="338">
        <v>0.3</v>
      </c>
      <c r="BY7" s="357">
        <v>7.4999999999999997E-2</v>
      </c>
      <c r="BZ7" s="357">
        <v>7.4999999999999997E-2</v>
      </c>
      <c r="CA7" s="376" t="s">
        <v>510</v>
      </c>
      <c r="CB7" s="358" t="s">
        <v>38</v>
      </c>
      <c r="CC7" s="365">
        <v>7.4999999999999997E-2</v>
      </c>
      <c r="CD7" s="365">
        <v>7.4999999999999997E-2</v>
      </c>
      <c r="CE7" s="377" t="s">
        <v>510</v>
      </c>
      <c r="CF7" s="366" t="s">
        <v>38</v>
      </c>
      <c r="CG7" s="99">
        <v>7.4999999999999997E-2</v>
      </c>
      <c r="CH7" s="99">
        <v>7.4999999999999997E-2</v>
      </c>
      <c r="CI7" s="655" t="s">
        <v>510</v>
      </c>
      <c r="CJ7" s="656" t="s">
        <v>38</v>
      </c>
      <c r="CK7" s="766">
        <v>7.4999999999999997E-2</v>
      </c>
      <c r="CL7" s="766">
        <v>7.4999999999999997E-2</v>
      </c>
      <c r="CM7" s="767" t="s">
        <v>510</v>
      </c>
      <c r="CN7" s="768" t="s">
        <v>38</v>
      </c>
      <c r="CO7" s="2046"/>
      <c r="CP7" s="2044"/>
    </row>
    <row r="8" spans="1:94" ht="60" x14ac:dyDescent="0.25">
      <c r="A8" s="232"/>
      <c r="B8" s="1777"/>
      <c r="C8" s="1712"/>
      <c r="D8" s="1208">
        <v>5</v>
      </c>
      <c r="E8" s="1231" t="s">
        <v>684</v>
      </c>
      <c r="F8" s="1232" t="s">
        <v>250</v>
      </c>
      <c r="G8" s="1232" t="s">
        <v>252</v>
      </c>
      <c r="H8" s="1232" t="s">
        <v>72</v>
      </c>
      <c r="I8" s="1219" t="s">
        <v>570</v>
      </c>
      <c r="J8" s="1224">
        <v>2018</v>
      </c>
      <c r="K8" s="1745" t="s">
        <v>685</v>
      </c>
      <c r="L8" s="1736"/>
      <c r="M8" s="1726">
        <v>15645</v>
      </c>
      <c r="N8" s="1726">
        <f>L8/M8</f>
        <v>0</v>
      </c>
      <c r="O8" s="1726"/>
      <c r="P8" s="1726">
        <v>15645</v>
      </c>
      <c r="Q8" s="1726">
        <f>O8/P8</f>
        <v>0</v>
      </c>
      <c r="R8" s="1726">
        <v>11</v>
      </c>
      <c r="S8" s="1726">
        <v>15645</v>
      </c>
      <c r="T8" s="1726">
        <f>R8/S8</f>
        <v>7.031000319590924E-4</v>
      </c>
      <c r="U8" s="1727">
        <f>+L8+O8+R8</f>
        <v>11</v>
      </c>
      <c r="V8" s="1727">
        <v>15645</v>
      </c>
      <c r="W8" s="1728">
        <f>U8/V8</f>
        <v>7.031000319590924E-4</v>
      </c>
      <c r="X8" s="1726">
        <v>305</v>
      </c>
      <c r="Y8" s="1726">
        <v>15645</v>
      </c>
      <c r="Z8" s="1287">
        <f>X8/Y8</f>
        <v>1.9495046340683924E-2</v>
      </c>
      <c r="AA8" s="1726">
        <v>289</v>
      </c>
      <c r="AB8" s="1726">
        <v>15645</v>
      </c>
      <c r="AC8" s="1287">
        <f>AA8/AB8</f>
        <v>1.8472355385107064E-2</v>
      </c>
      <c r="AD8" s="1726">
        <v>152</v>
      </c>
      <c r="AE8" s="1726">
        <v>15645</v>
      </c>
      <c r="AF8" s="1287">
        <f>AD8/AE8</f>
        <v>9.715564077980186E-3</v>
      </c>
      <c r="AG8" s="1727">
        <f>+X8+AA8+AD8</f>
        <v>746</v>
      </c>
      <c r="AH8" s="1727">
        <v>15645</v>
      </c>
      <c r="AI8" s="1728">
        <f>AG8/AH8</f>
        <v>4.7682965803771175E-2</v>
      </c>
      <c r="AJ8" s="1723">
        <f>+AG8+U8</f>
        <v>757</v>
      </c>
      <c r="AK8" s="1723">
        <f>AH8</f>
        <v>15645</v>
      </c>
      <c r="AL8" s="1724">
        <f>AJ8/AK8</f>
        <v>4.8386065835730269E-2</v>
      </c>
      <c r="AM8" s="1726">
        <v>433</v>
      </c>
      <c r="AN8" s="1726">
        <v>15645</v>
      </c>
      <c r="AO8" s="1287">
        <f>AM8/AN8</f>
        <v>2.7676573985298818E-2</v>
      </c>
      <c r="AP8" s="1726">
        <v>291</v>
      </c>
      <c r="AQ8" s="1726">
        <v>15645</v>
      </c>
      <c r="AR8" s="1287">
        <f>AP8/AQ8</f>
        <v>1.8600191754554171E-2</v>
      </c>
      <c r="AS8" s="1726">
        <v>198</v>
      </c>
      <c r="AT8" s="1726">
        <v>15645</v>
      </c>
      <c r="AU8" s="1287">
        <f>AS8/AT8</f>
        <v>1.2655800575263663E-2</v>
      </c>
      <c r="AV8" s="1726">
        <f>AM8+AP8+AS8</f>
        <v>922</v>
      </c>
      <c r="AW8" s="1726">
        <v>15645</v>
      </c>
      <c r="AX8" s="1287">
        <f>AV8/AW8</f>
        <v>5.8932566315116654E-2</v>
      </c>
      <c r="AY8" s="1726">
        <v>348</v>
      </c>
      <c r="AZ8" s="1726">
        <v>15645</v>
      </c>
      <c r="BA8" s="1287">
        <f>AY8/AZ8</f>
        <v>2.2243528283796742E-2</v>
      </c>
      <c r="BB8" s="1726">
        <v>240</v>
      </c>
      <c r="BC8" s="1726">
        <v>15645</v>
      </c>
      <c r="BD8" s="1287">
        <f>BB8/BC8</f>
        <v>1.5340364333652923E-2</v>
      </c>
      <c r="BE8" s="1726">
        <v>71</v>
      </c>
      <c r="BF8" s="1726">
        <v>15645</v>
      </c>
      <c r="BG8" s="1287">
        <f>BE8/BF8</f>
        <v>4.5381911153723233E-3</v>
      </c>
      <c r="BH8" s="1726">
        <f>AY8+BB8+BE8</f>
        <v>659</v>
      </c>
      <c r="BI8" s="1726">
        <v>15645</v>
      </c>
      <c r="BJ8" s="1287">
        <f>BH8/BI8</f>
        <v>4.2122083732821988E-2</v>
      </c>
      <c r="BK8" s="1726">
        <f>BH8+AV8</f>
        <v>1581</v>
      </c>
      <c r="BL8" s="1726">
        <v>15645</v>
      </c>
      <c r="BM8" s="1287">
        <f>BK8/BL8</f>
        <v>0.10105465004793864</v>
      </c>
      <c r="BN8" s="1726">
        <f>BK8+AJ8</f>
        <v>2338</v>
      </c>
      <c r="BO8" s="1726">
        <v>15645</v>
      </c>
      <c r="BP8" s="1287">
        <f>BN8/BO8</f>
        <v>0.14944071588366892</v>
      </c>
      <c r="BQ8" s="1646">
        <v>0.1</v>
      </c>
      <c r="BR8" s="1646">
        <f>BM8+AL8</f>
        <v>0.14944071588366892</v>
      </c>
      <c r="BS8" s="1646">
        <v>1</v>
      </c>
      <c r="BT8" s="1726"/>
      <c r="BU8" s="2032"/>
      <c r="BV8" s="373">
        <v>16</v>
      </c>
      <c r="BW8" s="33" t="s">
        <v>262</v>
      </c>
      <c r="BX8" s="338">
        <v>0.5</v>
      </c>
      <c r="BY8" s="357">
        <v>0.125</v>
      </c>
      <c r="BZ8" s="357">
        <v>0.125</v>
      </c>
      <c r="CA8" s="376" t="s">
        <v>495</v>
      </c>
      <c r="CB8" s="358" t="s">
        <v>496</v>
      </c>
      <c r="CC8" s="365">
        <v>0.125</v>
      </c>
      <c r="CD8" s="365">
        <v>0.125</v>
      </c>
      <c r="CE8" s="377" t="s">
        <v>495</v>
      </c>
      <c r="CF8" s="366" t="s">
        <v>496</v>
      </c>
      <c r="CG8" s="99">
        <v>0.125</v>
      </c>
      <c r="CH8" s="99">
        <v>0.125</v>
      </c>
      <c r="CI8" s="655" t="s">
        <v>495</v>
      </c>
      <c r="CJ8" s="656" t="s">
        <v>496</v>
      </c>
      <c r="CK8" s="766">
        <v>0.125</v>
      </c>
      <c r="CL8" s="766">
        <v>0.125</v>
      </c>
      <c r="CM8" s="767" t="s">
        <v>495</v>
      </c>
      <c r="CN8" s="768" t="s">
        <v>496</v>
      </c>
      <c r="CO8" s="53"/>
      <c r="CP8" s="54"/>
    </row>
    <row r="9" spans="1:94" ht="24" x14ac:dyDescent="0.25">
      <c r="A9" s="232"/>
      <c r="B9" s="1777"/>
      <c r="C9" s="1712"/>
      <c r="D9" s="1208"/>
      <c r="E9" s="1231"/>
      <c r="F9" s="1232"/>
      <c r="G9" s="1232"/>
      <c r="H9" s="1232"/>
      <c r="I9" s="1219"/>
      <c r="J9" s="1224"/>
      <c r="K9" s="1745"/>
      <c r="L9" s="1736"/>
      <c r="M9" s="1726"/>
      <c r="N9" s="1726"/>
      <c r="O9" s="1726"/>
      <c r="P9" s="1726"/>
      <c r="Q9" s="1726"/>
      <c r="R9" s="1726"/>
      <c r="S9" s="1726"/>
      <c r="T9" s="1726"/>
      <c r="U9" s="1727"/>
      <c r="V9" s="1727"/>
      <c r="W9" s="1728"/>
      <c r="X9" s="1726"/>
      <c r="Y9" s="1726"/>
      <c r="Z9" s="1287"/>
      <c r="AA9" s="1726"/>
      <c r="AB9" s="1726"/>
      <c r="AC9" s="1287"/>
      <c r="AD9" s="1726"/>
      <c r="AE9" s="1726"/>
      <c r="AF9" s="1287"/>
      <c r="AG9" s="1727"/>
      <c r="AH9" s="1727"/>
      <c r="AI9" s="1728"/>
      <c r="AJ9" s="1723"/>
      <c r="AK9" s="1723"/>
      <c r="AL9" s="1724"/>
      <c r="AM9" s="1726"/>
      <c r="AN9" s="1726"/>
      <c r="AO9" s="1287"/>
      <c r="AP9" s="1726"/>
      <c r="AQ9" s="1726"/>
      <c r="AR9" s="1287"/>
      <c r="AS9" s="1726"/>
      <c r="AT9" s="1726"/>
      <c r="AU9" s="1287"/>
      <c r="AV9" s="1726"/>
      <c r="AW9" s="1726"/>
      <c r="AX9" s="1287"/>
      <c r="AY9" s="1726"/>
      <c r="AZ9" s="1726"/>
      <c r="BA9" s="1287"/>
      <c r="BB9" s="1726"/>
      <c r="BC9" s="1726"/>
      <c r="BD9" s="1287"/>
      <c r="BE9" s="1726"/>
      <c r="BF9" s="1726"/>
      <c r="BG9" s="1287"/>
      <c r="BH9" s="1726"/>
      <c r="BI9" s="1726"/>
      <c r="BJ9" s="1287"/>
      <c r="BK9" s="1726"/>
      <c r="BL9" s="1726"/>
      <c r="BM9" s="1287"/>
      <c r="BN9" s="1726"/>
      <c r="BO9" s="1726"/>
      <c r="BP9" s="1287"/>
      <c r="BQ9" s="1646"/>
      <c r="BR9" s="1646"/>
      <c r="BS9" s="1646"/>
      <c r="BT9" s="1726"/>
      <c r="BU9" s="2032"/>
      <c r="BV9" s="373">
        <v>17</v>
      </c>
      <c r="BW9" s="33" t="s">
        <v>263</v>
      </c>
      <c r="BX9" s="338">
        <v>0.5</v>
      </c>
      <c r="BY9" s="357">
        <v>0.125</v>
      </c>
      <c r="BZ9" s="357">
        <v>0.125</v>
      </c>
      <c r="CA9" s="376" t="s">
        <v>497</v>
      </c>
      <c r="CB9" s="358" t="s">
        <v>502</v>
      </c>
      <c r="CC9" s="365">
        <v>0.125</v>
      </c>
      <c r="CD9" s="365">
        <v>0.125</v>
      </c>
      <c r="CE9" s="377" t="s">
        <v>497</v>
      </c>
      <c r="CF9" s="366" t="s">
        <v>502</v>
      </c>
      <c r="CG9" s="99">
        <v>0.125</v>
      </c>
      <c r="CH9" s="99">
        <v>0.125</v>
      </c>
      <c r="CI9" s="655" t="s">
        <v>497</v>
      </c>
      <c r="CJ9" s="656" t="s">
        <v>502</v>
      </c>
      <c r="CK9" s="766">
        <v>0.125</v>
      </c>
      <c r="CL9" s="766">
        <v>0.125</v>
      </c>
      <c r="CM9" s="767" t="s">
        <v>497</v>
      </c>
      <c r="CN9" s="768" t="s">
        <v>502</v>
      </c>
      <c r="CO9" s="53"/>
      <c r="CP9" s="54"/>
    </row>
    <row r="10" spans="1:94" ht="72" x14ac:dyDescent="0.25">
      <c r="A10" s="232"/>
      <c r="B10" s="1777"/>
      <c r="C10" s="1712"/>
      <c r="D10" s="1208">
        <v>6</v>
      </c>
      <c r="E10" s="1231" t="s">
        <v>686</v>
      </c>
      <c r="F10" s="1232" t="s">
        <v>251</v>
      </c>
      <c r="G10" s="1232" t="s">
        <v>736</v>
      </c>
      <c r="H10" s="1232" t="s">
        <v>72</v>
      </c>
      <c r="I10" s="1219" t="s">
        <v>735</v>
      </c>
      <c r="J10" s="1224">
        <v>2018</v>
      </c>
      <c r="K10" s="1735" t="s">
        <v>679</v>
      </c>
      <c r="L10" s="1736">
        <v>11</v>
      </c>
      <c r="M10" s="1739">
        <v>1564</v>
      </c>
      <c r="N10" s="1725">
        <f>L10/M10</f>
        <v>7.0332480818414318E-3</v>
      </c>
      <c r="O10" s="1726">
        <v>13</v>
      </c>
      <c r="P10" s="1726">
        <f>M10+O8</f>
        <v>1564</v>
      </c>
      <c r="Q10" s="1725">
        <f>O10/P10</f>
        <v>8.3120204603580571E-3</v>
      </c>
      <c r="R10" s="1726">
        <v>19</v>
      </c>
      <c r="S10" s="1739">
        <v>1564</v>
      </c>
      <c r="T10" s="1725">
        <f>R10/S10</f>
        <v>1.2148337595907928E-2</v>
      </c>
      <c r="U10" s="1731">
        <f>L10+O10+R10</f>
        <v>43</v>
      </c>
      <c r="V10" s="1727">
        <v>1564</v>
      </c>
      <c r="W10" s="1733">
        <f>U10/V10</f>
        <v>2.7493606138107418E-2</v>
      </c>
      <c r="X10" s="1726">
        <v>9</v>
      </c>
      <c r="Y10" s="1739">
        <v>1564</v>
      </c>
      <c r="Z10" s="1725">
        <f>X10/Y10</f>
        <v>5.7544757033248083E-3</v>
      </c>
      <c r="AA10" s="1726">
        <v>8</v>
      </c>
      <c r="AB10" s="1739">
        <v>1564</v>
      </c>
      <c r="AC10" s="1725">
        <f>AA10/AB10</f>
        <v>5.1150895140664966E-3</v>
      </c>
      <c r="AD10" s="1726">
        <v>0</v>
      </c>
      <c r="AE10" s="1739">
        <v>1564</v>
      </c>
      <c r="AF10" s="1741">
        <v>0</v>
      </c>
      <c r="AG10" s="1731">
        <f>X10+AA10+AD10</f>
        <v>17</v>
      </c>
      <c r="AH10" s="1727">
        <v>1564</v>
      </c>
      <c r="AI10" s="1733">
        <f>AG10/AH10</f>
        <v>1.0869565217391304E-2</v>
      </c>
      <c r="AJ10" s="1723">
        <f>AG10+U10</f>
        <v>60</v>
      </c>
      <c r="AK10" s="1723">
        <v>1564</v>
      </c>
      <c r="AL10" s="1724">
        <f>AJ10/AK10</f>
        <v>3.8363171355498722E-2</v>
      </c>
      <c r="AM10" s="1726">
        <v>2</v>
      </c>
      <c r="AN10" s="1739">
        <v>1564</v>
      </c>
      <c r="AO10" s="1287">
        <f>AM10/AN10</f>
        <v>1.2787723785166241E-3</v>
      </c>
      <c r="AP10" s="1726">
        <v>16</v>
      </c>
      <c r="AQ10" s="1739">
        <v>1564</v>
      </c>
      <c r="AR10" s="1287">
        <f>AP10/AQ10</f>
        <v>1.0230179028132993E-2</v>
      </c>
      <c r="AS10" s="1726">
        <v>22</v>
      </c>
      <c r="AT10" s="1739">
        <v>1564</v>
      </c>
      <c r="AU10" s="1287">
        <f>AS10/AT10</f>
        <v>1.4066496163682864E-2</v>
      </c>
      <c r="AV10" s="1726">
        <f>AM10+AP10+AS10</f>
        <v>40</v>
      </c>
      <c r="AW10" s="1739">
        <v>1564</v>
      </c>
      <c r="AX10" s="1287">
        <f>AV10/AW10</f>
        <v>2.557544757033248E-2</v>
      </c>
      <c r="AY10" s="1726">
        <v>20</v>
      </c>
      <c r="AZ10" s="1739">
        <v>1564</v>
      </c>
      <c r="BA10" s="1287">
        <f>AY10/AZ10</f>
        <v>1.278772378516624E-2</v>
      </c>
      <c r="BB10" s="1726">
        <v>16</v>
      </c>
      <c r="BC10" s="1739">
        <v>1564</v>
      </c>
      <c r="BD10" s="1287">
        <f>BB10/BC10</f>
        <v>1.0230179028132993E-2</v>
      </c>
      <c r="BE10" s="1726">
        <v>5</v>
      </c>
      <c r="BF10" s="1739">
        <v>1564</v>
      </c>
      <c r="BG10" s="1287">
        <f>BE10/BF10</f>
        <v>3.19693094629156E-3</v>
      </c>
      <c r="BH10" s="1726">
        <f>AY10+BB10+BE10</f>
        <v>41</v>
      </c>
      <c r="BI10" s="1739">
        <v>1564</v>
      </c>
      <c r="BJ10" s="1287">
        <f>BH10/BI10</f>
        <v>2.6214833759590793E-2</v>
      </c>
      <c r="BK10" s="1726">
        <f>BH10+AV10</f>
        <v>81</v>
      </c>
      <c r="BL10" s="1739">
        <v>1564</v>
      </c>
      <c r="BM10" s="1287">
        <f>BK10/BL10</f>
        <v>5.1790281329923277E-2</v>
      </c>
      <c r="BN10" s="1726">
        <f>BK10+AJ10</f>
        <v>141</v>
      </c>
      <c r="BO10" s="1739">
        <v>1564</v>
      </c>
      <c r="BP10" s="1287">
        <f>BN10/BO10</f>
        <v>9.0153452685421992E-2</v>
      </c>
      <c r="BQ10" s="1287">
        <v>5.5E-2</v>
      </c>
      <c r="BR10" s="1287">
        <f>BP10</f>
        <v>9.0153452685421992E-2</v>
      </c>
      <c r="BS10" s="1287">
        <v>1</v>
      </c>
      <c r="BT10" s="1287"/>
      <c r="BU10" s="2031"/>
      <c r="BV10" s="373">
        <v>18</v>
      </c>
      <c r="BW10" s="372" t="s">
        <v>260</v>
      </c>
      <c r="BX10" s="338">
        <v>0.5</v>
      </c>
      <c r="BY10" s="357">
        <v>0.125</v>
      </c>
      <c r="BZ10" s="357">
        <v>0.125</v>
      </c>
      <c r="CA10" s="376" t="s">
        <v>495</v>
      </c>
      <c r="CB10" s="330" t="s">
        <v>43</v>
      </c>
      <c r="CC10" s="365">
        <v>0.125</v>
      </c>
      <c r="CD10" s="365">
        <v>0.125</v>
      </c>
      <c r="CE10" s="377" t="s">
        <v>495</v>
      </c>
      <c r="CF10" s="367" t="s">
        <v>43</v>
      </c>
      <c r="CG10" s="99">
        <v>0.125</v>
      </c>
      <c r="CH10" s="99">
        <v>0.125</v>
      </c>
      <c r="CI10" s="655" t="s">
        <v>495</v>
      </c>
      <c r="CJ10" s="638" t="s">
        <v>43</v>
      </c>
      <c r="CK10" s="766">
        <v>0.125</v>
      </c>
      <c r="CL10" s="766">
        <v>0.125</v>
      </c>
      <c r="CM10" s="767" t="s">
        <v>495</v>
      </c>
      <c r="CN10" s="702" t="s">
        <v>43</v>
      </c>
      <c r="CO10" s="53"/>
      <c r="CP10" s="54"/>
    </row>
    <row r="11" spans="1:94" ht="48" x14ac:dyDescent="0.25">
      <c r="A11" s="232"/>
      <c r="B11" s="1777"/>
      <c r="C11" s="1712"/>
      <c r="D11" s="1208"/>
      <c r="E11" s="1231"/>
      <c r="F11" s="1232"/>
      <c r="G11" s="1232"/>
      <c r="H11" s="1232"/>
      <c r="I11" s="1219"/>
      <c r="J11" s="1224"/>
      <c r="K11" s="1735"/>
      <c r="L11" s="1736"/>
      <c r="M11" s="1740"/>
      <c r="N11" s="1725"/>
      <c r="O11" s="1726"/>
      <c r="P11" s="1726"/>
      <c r="Q11" s="1725"/>
      <c r="R11" s="1726"/>
      <c r="S11" s="1740"/>
      <c r="T11" s="1725"/>
      <c r="U11" s="1732"/>
      <c r="V11" s="1727"/>
      <c r="W11" s="1734"/>
      <c r="X11" s="1726"/>
      <c r="Y11" s="1740"/>
      <c r="Z11" s="1725"/>
      <c r="AA11" s="1726"/>
      <c r="AB11" s="1740"/>
      <c r="AC11" s="1725"/>
      <c r="AD11" s="1726"/>
      <c r="AE11" s="1740"/>
      <c r="AF11" s="1741"/>
      <c r="AG11" s="1732"/>
      <c r="AH11" s="1727"/>
      <c r="AI11" s="1734"/>
      <c r="AJ11" s="1723"/>
      <c r="AK11" s="1723"/>
      <c r="AL11" s="1724"/>
      <c r="AM11" s="1726"/>
      <c r="AN11" s="1740"/>
      <c r="AO11" s="1287"/>
      <c r="AP11" s="1726"/>
      <c r="AQ11" s="1740"/>
      <c r="AR11" s="1287"/>
      <c r="AS11" s="1726"/>
      <c r="AT11" s="1740"/>
      <c r="AU11" s="1287"/>
      <c r="AV11" s="1726"/>
      <c r="AW11" s="1740"/>
      <c r="AX11" s="1287"/>
      <c r="AY11" s="1726"/>
      <c r="AZ11" s="1740"/>
      <c r="BA11" s="1287"/>
      <c r="BB11" s="1726"/>
      <c r="BC11" s="1740"/>
      <c r="BD11" s="1287"/>
      <c r="BE11" s="1726"/>
      <c r="BF11" s="1740"/>
      <c r="BG11" s="1287"/>
      <c r="BH11" s="1726"/>
      <c r="BI11" s="1740"/>
      <c r="BJ11" s="1287"/>
      <c r="BK11" s="1726"/>
      <c r="BL11" s="1740"/>
      <c r="BM11" s="1287"/>
      <c r="BN11" s="1726"/>
      <c r="BO11" s="1740"/>
      <c r="BP11" s="1287"/>
      <c r="BQ11" s="1287"/>
      <c r="BR11" s="1287"/>
      <c r="BS11" s="1287"/>
      <c r="BT11" s="1287"/>
      <c r="BU11" s="2031"/>
      <c r="BV11" s="373">
        <v>19</v>
      </c>
      <c r="BW11" s="372" t="s">
        <v>261</v>
      </c>
      <c r="BX11" s="338">
        <v>0.5</v>
      </c>
      <c r="BY11" s="357">
        <v>0.125</v>
      </c>
      <c r="BZ11" s="357">
        <v>0.125</v>
      </c>
      <c r="CA11" s="376" t="s">
        <v>497</v>
      </c>
      <c r="CB11" s="330" t="s">
        <v>213</v>
      </c>
      <c r="CC11" s="365">
        <v>0.125</v>
      </c>
      <c r="CD11" s="365">
        <v>0.125</v>
      </c>
      <c r="CE11" s="377" t="s">
        <v>497</v>
      </c>
      <c r="CF11" s="367" t="s">
        <v>213</v>
      </c>
      <c r="CG11" s="99">
        <v>0.125</v>
      </c>
      <c r="CH11" s="99">
        <v>0.125</v>
      </c>
      <c r="CI11" s="655" t="s">
        <v>497</v>
      </c>
      <c r="CJ11" s="638" t="s">
        <v>213</v>
      </c>
      <c r="CK11" s="766">
        <v>0.125</v>
      </c>
      <c r="CL11" s="766">
        <v>0.125</v>
      </c>
      <c r="CM11" s="767" t="s">
        <v>497</v>
      </c>
      <c r="CN11" s="702" t="s">
        <v>213</v>
      </c>
      <c r="CO11" s="53"/>
      <c r="CP11" s="54"/>
    </row>
    <row r="12" spans="1:94" ht="108" x14ac:dyDescent="0.25">
      <c r="A12" s="232"/>
      <c r="B12" s="1777"/>
      <c r="C12" s="1712"/>
      <c r="D12" s="71">
        <v>7</v>
      </c>
      <c r="E12" s="55" t="s">
        <v>490</v>
      </c>
      <c r="F12" s="56" t="s">
        <v>253</v>
      </c>
      <c r="G12" s="56" t="s">
        <v>489</v>
      </c>
      <c r="H12" s="56" t="s">
        <v>72</v>
      </c>
      <c r="I12" s="241" t="s">
        <v>411</v>
      </c>
      <c r="J12" s="57">
        <v>2018</v>
      </c>
      <c r="K12" s="242">
        <v>0.56079999999999997</v>
      </c>
      <c r="L12" s="225">
        <v>24</v>
      </c>
      <c r="M12" s="38">
        <f>L10+3233</f>
        <v>3244</v>
      </c>
      <c r="N12" s="43">
        <f>L12/M12</f>
        <v>7.3982737361282368E-3</v>
      </c>
      <c r="O12" s="38">
        <v>19</v>
      </c>
      <c r="P12" s="38">
        <f>M12+O10</f>
        <v>3257</v>
      </c>
      <c r="Q12" s="43">
        <f>O12/P12</f>
        <v>5.8335891925084433E-3</v>
      </c>
      <c r="R12" s="38">
        <v>25</v>
      </c>
      <c r="S12" s="553">
        <f>P12+R10</f>
        <v>3276</v>
      </c>
      <c r="T12" s="43">
        <f>R12/S12</f>
        <v>7.631257631257631E-3</v>
      </c>
      <c r="U12" s="348">
        <f>L12+O12+R12</f>
        <v>68</v>
      </c>
      <c r="V12" s="348">
        <v>3272</v>
      </c>
      <c r="W12" s="349">
        <f>U12/V12</f>
        <v>2.0782396088019559E-2</v>
      </c>
      <c r="X12" s="328">
        <v>23</v>
      </c>
      <c r="Y12" s="553">
        <f>V12+X10</f>
        <v>3281</v>
      </c>
      <c r="Z12" s="329">
        <f>X12/Y12</f>
        <v>7.0100579091740322E-3</v>
      </c>
      <c r="AA12" s="328">
        <v>20</v>
      </c>
      <c r="AB12" s="553">
        <f>Y12+AA10</f>
        <v>3289</v>
      </c>
      <c r="AC12" s="329">
        <f>AA12/AB12</f>
        <v>6.0808756460930371E-3</v>
      </c>
      <c r="AD12" s="333">
        <v>0</v>
      </c>
      <c r="AE12" s="553">
        <f>AB12+AD10</f>
        <v>3289</v>
      </c>
      <c r="AF12" s="224">
        <v>0</v>
      </c>
      <c r="AG12" s="348">
        <f>X12+AA12+AD12</f>
        <v>43</v>
      </c>
      <c r="AH12" s="348">
        <v>3289</v>
      </c>
      <c r="AI12" s="349">
        <f>AG12/AH12</f>
        <v>1.307388263910003E-2</v>
      </c>
      <c r="AJ12" s="351">
        <f>AG12+U12</f>
        <v>111</v>
      </c>
      <c r="AK12" s="351">
        <v>3289</v>
      </c>
      <c r="AL12" s="352">
        <f>AJ12/AK12</f>
        <v>3.374885983581636E-2</v>
      </c>
      <c r="AM12" s="671">
        <v>11</v>
      </c>
      <c r="AN12" s="671">
        <f>AK12+AM10</f>
        <v>3291</v>
      </c>
      <c r="AO12" s="672">
        <f>AM12/AN12</f>
        <v>3.3424491036159222E-3</v>
      </c>
      <c r="AP12" s="671">
        <v>49</v>
      </c>
      <c r="AQ12" s="671">
        <f>AN12+AP10</f>
        <v>3307</v>
      </c>
      <c r="AR12" s="673">
        <f>AP12/AQ12</f>
        <v>1.4817054732385848E-2</v>
      </c>
      <c r="AS12" s="671">
        <v>87</v>
      </c>
      <c r="AT12" s="671">
        <f>AQ12+AS10</f>
        <v>3329</v>
      </c>
      <c r="AU12" s="673">
        <f>AS12/AT12</f>
        <v>2.613397416641634E-2</v>
      </c>
      <c r="AV12" s="671">
        <f>AM12+AP12+AS12</f>
        <v>147</v>
      </c>
      <c r="AW12" s="671">
        <f>AT12</f>
        <v>3329</v>
      </c>
      <c r="AX12" s="224">
        <f>AV12/AW12</f>
        <v>4.4157404626013814E-2</v>
      </c>
      <c r="AY12" s="689">
        <v>130</v>
      </c>
      <c r="AZ12" s="689">
        <f>AW12+AY10</f>
        <v>3349</v>
      </c>
      <c r="BA12" s="688">
        <f>AY12/AZ12</f>
        <v>3.8817557479844729E-2</v>
      </c>
      <c r="BB12" s="689">
        <v>170</v>
      </c>
      <c r="BC12" s="689">
        <f>AZ12+BB10</f>
        <v>3365</v>
      </c>
      <c r="BD12" s="688">
        <f>BB12/BC12</f>
        <v>5.0520059435364043E-2</v>
      </c>
      <c r="BE12" s="689">
        <v>155</v>
      </c>
      <c r="BF12" s="689">
        <f>BC12+BE10</f>
        <v>3370</v>
      </c>
      <c r="BG12" s="688">
        <f>BE12/BF12</f>
        <v>4.5994065281899109E-2</v>
      </c>
      <c r="BH12" s="689">
        <f>AY12+BB12+BE12</f>
        <v>455</v>
      </c>
      <c r="BI12" s="689">
        <v>3370</v>
      </c>
      <c r="BJ12" s="688">
        <f>BH12/BI12</f>
        <v>0.13501483679525222</v>
      </c>
      <c r="BK12" s="671">
        <f>BH12+AV12</f>
        <v>602</v>
      </c>
      <c r="BL12" s="671">
        <v>3370</v>
      </c>
      <c r="BM12" s="688">
        <f>BK12/BL12</f>
        <v>0.17863501483679525</v>
      </c>
      <c r="BN12" s="689">
        <f>BK12+AJ12</f>
        <v>713</v>
      </c>
      <c r="BO12" s="689">
        <v>3370</v>
      </c>
      <c r="BP12" s="688">
        <f>BN12/BO12</f>
        <v>0.21157270029673592</v>
      </c>
      <c r="BQ12" s="243">
        <v>0.56079999999999997</v>
      </c>
      <c r="BR12" s="688">
        <f>BP12</f>
        <v>0.21157270029673592</v>
      </c>
      <c r="BS12" s="906">
        <f>BR12/BQ12</f>
        <v>0.37726943704838789</v>
      </c>
      <c r="BT12" s="224"/>
      <c r="BU12" s="226"/>
      <c r="BV12" s="373">
        <v>20</v>
      </c>
      <c r="BW12" s="372" t="s">
        <v>258</v>
      </c>
      <c r="BX12" s="338">
        <v>1</v>
      </c>
      <c r="BY12" s="357">
        <v>0.25</v>
      </c>
      <c r="BZ12" s="357">
        <v>0.25</v>
      </c>
      <c r="CA12" s="376" t="s">
        <v>498</v>
      </c>
      <c r="CB12" s="330" t="s">
        <v>44</v>
      </c>
      <c r="CC12" s="365">
        <v>0.25</v>
      </c>
      <c r="CD12" s="365">
        <v>0.25</v>
      </c>
      <c r="CE12" s="377" t="s">
        <v>498</v>
      </c>
      <c r="CF12" s="367" t="s">
        <v>44</v>
      </c>
      <c r="CG12" s="99">
        <v>0.25</v>
      </c>
      <c r="CH12" s="99">
        <v>0.25</v>
      </c>
      <c r="CI12" s="655" t="s">
        <v>498</v>
      </c>
      <c r="CJ12" s="638" t="s">
        <v>44</v>
      </c>
      <c r="CK12" s="766">
        <v>0.25</v>
      </c>
      <c r="CL12" s="766">
        <v>0.25</v>
      </c>
      <c r="CM12" s="767" t="s">
        <v>498</v>
      </c>
      <c r="CN12" s="702" t="s">
        <v>44</v>
      </c>
      <c r="CO12" s="53"/>
      <c r="CP12" s="54"/>
    </row>
    <row r="13" spans="1:94" ht="44.1" customHeight="1" x14ac:dyDescent="0.25">
      <c r="A13" s="232"/>
      <c r="B13" s="1777"/>
      <c r="C13" s="1712"/>
      <c r="D13" s="1693">
        <v>8</v>
      </c>
      <c r="E13" s="1231" t="s">
        <v>687</v>
      </c>
      <c r="F13" s="1232" t="s">
        <v>412</v>
      </c>
      <c r="G13" s="1232" t="s">
        <v>417</v>
      </c>
      <c r="H13" s="1232" t="s">
        <v>72</v>
      </c>
      <c r="I13" s="1218" t="s">
        <v>426</v>
      </c>
      <c r="J13" s="1224">
        <v>2018</v>
      </c>
      <c r="K13" s="1735">
        <v>3.3000000000000002E-2</v>
      </c>
      <c r="L13" s="1736">
        <v>15</v>
      </c>
      <c r="M13" s="1726">
        <v>1564</v>
      </c>
      <c r="N13" s="1725">
        <f>L13/M13</f>
        <v>9.5907928388746806E-3</v>
      </c>
      <c r="O13" s="1726">
        <v>18</v>
      </c>
      <c r="P13" s="1726">
        <v>1564</v>
      </c>
      <c r="Q13" s="1725">
        <f>O13/P13</f>
        <v>1.1508951406649617E-2</v>
      </c>
      <c r="R13" s="1726">
        <v>19</v>
      </c>
      <c r="S13" s="1726">
        <v>1564</v>
      </c>
      <c r="T13" s="1725">
        <f>R13/S13</f>
        <v>1.2148337595907928E-2</v>
      </c>
      <c r="U13" s="1731">
        <f>L13+O13+R13</f>
        <v>52</v>
      </c>
      <c r="V13" s="1727">
        <v>1564</v>
      </c>
      <c r="W13" s="1733">
        <f>U13/V13</f>
        <v>3.3248081841432228E-2</v>
      </c>
      <c r="X13" s="1726">
        <v>14</v>
      </c>
      <c r="Y13" s="1726">
        <v>1564</v>
      </c>
      <c r="Z13" s="1725">
        <f>X13/Y13</f>
        <v>8.9514066496163679E-3</v>
      </c>
      <c r="AA13" s="1726">
        <v>10</v>
      </c>
      <c r="AB13" s="1726">
        <v>1564</v>
      </c>
      <c r="AC13" s="1725">
        <f>AA13/AB13</f>
        <v>6.3938618925831201E-3</v>
      </c>
      <c r="AD13" s="1726">
        <v>0</v>
      </c>
      <c r="AE13" s="1726">
        <v>1564</v>
      </c>
      <c r="AF13" s="1725">
        <v>0</v>
      </c>
      <c r="AG13" s="1731">
        <f>X13+AA13+AD13</f>
        <v>24</v>
      </c>
      <c r="AH13" s="1727">
        <v>1564</v>
      </c>
      <c r="AI13" s="1733">
        <f>AG13/AH13</f>
        <v>1.5345268542199489E-2</v>
      </c>
      <c r="AJ13" s="1723">
        <f>AG13+U13</f>
        <v>76</v>
      </c>
      <c r="AK13" s="1723">
        <v>1564</v>
      </c>
      <c r="AL13" s="1724">
        <f>AJ13/AK13</f>
        <v>4.859335038363171E-2</v>
      </c>
      <c r="AM13" s="1726">
        <v>2</v>
      </c>
      <c r="AN13" s="1726">
        <v>1564</v>
      </c>
      <c r="AO13" s="1287">
        <f>AM13/AN13</f>
        <v>1.2787723785166241E-3</v>
      </c>
      <c r="AP13" s="1726">
        <v>10</v>
      </c>
      <c r="AQ13" s="1726">
        <v>1564</v>
      </c>
      <c r="AR13" s="1287">
        <f>AP13/AQ13</f>
        <v>6.3938618925831201E-3</v>
      </c>
      <c r="AS13" s="1726">
        <v>8</v>
      </c>
      <c r="AT13" s="1726">
        <v>1564</v>
      </c>
      <c r="AU13" s="1287">
        <f>AS13/AT13</f>
        <v>5.1150895140664966E-3</v>
      </c>
      <c r="AV13" s="1726">
        <f>AM13+AP13+AS13</f>
        <v>20</v>
      </c>
      <c r="AW13" s="1726">
        <v>1564</v>
      </c>
      <c r="AX13" s="1287">
        <f>AV13/AW13</f>
        <v>1.278772378516624E-2</v>
      </c>
      <c r="AY13" s="1726">
        <v>6</v>
      </c>
      <c r="AZ13" s="1726">
        <v>1564</v>
      </c>
      <c r="BA13" s="1287">
        <f>AY13/AZ13</f>
        <v>3.8363171355498722E-3</v>
      </c>
      <c r="BB13" s="1726">
        <v>10</v>
      </c>
      <c r="BC13" s="1726">
        <v>1564</v>
      </c>
      <c r="BD13" s="1287">
        <f>BB13/BC13</f>
        <v>6.3938618925831201E-3</v>
      </c>
      <c r="BE13" s="1726">
        <v>3</v>
      </c>
      <c r="BF13" s="1726">
        <v>1564</v>
      </c>
      <c r="BG13" s="1287">
        <f>BE13/BF13</f>
        <v>1.9181585677749361E-3</v>
      </c>
      <c r="BH13" s="1726">
        <f>AY13+BB13+BE13</f>
        <v>19</v>
      </c>
      <c r="BI13" s="1726">
        <v>1564</v>
      </c>
      <c r="BJ13" s="1287">
        <f>BH13/BI13</f>
        <v>1.2148337595907928E-2</v>
      </c>
      <c r="BK13" s="1726">
        <f>BH13+AV13</f>
        <v>39</v>
      </c>
      <c r="BL13" s="1726">
        <v>1564</v>
      </c>
      <c r="BM13" s="1287">
        <f>BK13/BL13</f>
        <v>2.4936061381074168E-2</v>
      </c>
      <c r="BN13" s="1726">
        <f>BK13+AJ13</f>
        <v>115</v>
      </c>
      <c r="BO13" s="1726">
        <v>1564</v>
      </c>
      <c r="BP13" s="1725">
        <f>BN13/BO13</f>
        <v>7.3529411764705885E-2</v>
      </c>
      <c r="BQ13" s="1725">
        <v>3.3000000000000002E-2</v>
      </c>
      <c r="BR13" s="1725">
        <f>BP13</f>
        <v>7.3529411764705885E-2</v>
      </c>
      <c r="BS13" s="1287">
        <v>1</v>
      </c>
      <c r="BT13" s="1287"/>
      <c r="BU13" s="2031"/>
      <c r="BV13" s="373">
        <v>21</v>
      </c>
      <c r="BW13" s="33" t="s">
        <v>264</v>
      </c>
      <c r="BX13" s="338">
        <v>0.5</v>
      </c>
      <c r="BY13" s="357">
        <v>0.125</v>
      </c>
      <c r="BZ13" s="357">
        <v>0.125</v>
      </c>
      <c r="CA13" s="376" t="s">
        <v>499</v>
      </c>
      <c r="CB13" s="330" t="s">
        <v>42</v>
      </c>
      <c r="CC13" s="365">
        <v>0.125</v>
      </c>
      <c r="CD13" s="365">
        <v>0.125</v>
      </c>
      <c r="CE13" s="377" t="s">
        <v>499</v>
      </c>
      <c r="CF13" s="367" t="s">
        <v>42</v>
      </c>
      <c r="CG13" s="99">
        <v>0.125</v>
      </c>
      <c r="CH13" s="99">
        <v>0.125</v>
      </c>
      <c r="CI13" s="655" t="s">
        <v>499</v>
      </c>
      <c r="CJ13" s="638" t="s">
        <v>42</v>
      </c>
      <c r="CK13" s="766">
        <v>0.125</v>
      </c>
      <c r="CL13" s="766">
        <v>0.125</v>
      </c>
      <c r="CM13" s="767" t="s">
        <v>499</v>
      </c>
      <c r="CN13" s="702" t="s">
        <v>42</v>
      </c>
      <c r="CO13" s="53"/>
      <c r="CP13" s="54"/>
    </row>
    <row r="14" spans="1:94" ht="39.950000000000003" customHeight="1" x14ac:dyDescent="0.25">
      <c r="A14" s="232"/>
      <c r="B14" s="1777"/>
      <c r="C14" s="1712"/>
      <c r="D14" s="1721"/>
      <c r="E14" s="1231"/>
      <c r="F14" s="1232"/>
      <c r="G14" s="1232"/>
      <c r="H14" s="1232"/>
      <c r="I14" s="1218"/>
      <c r="J14" s="1224"/>
      <c r="K14" s="1735"/>
      <c r="L14" s="1736"/>
      <c r="M14" s="1726"/>
      <c r="N14" s="1725"/>
      <c r="O14" s="1726"/>
      <c r="P14" s="1726"/>
      <c r="Q14" s="1725"/>
      <c r="R14" s="1726"/>
      <c r="S14" s="1726"/>
      <c r="T14" s="1725"/>
      <c r="U14" s="1732"/>
      <c r="V14" s="1727"/>
      <c r="W14" s="1734"/>
      <c r="X14" s="1726"/>
      <c r="Y14" s="1726"/>
      <c r="Z14" s="1725"/>
      <c r="AA14" s="1726"/>
      <c r="AB14" s="1726"/>
      <c r="AC14" s="1725"/>
      <c r="AD14" s="1726"/>
      <c r="AE14" s="1726"/>
      <c r="AF14" s="1725"/>
      <c r="AG14" s="1732"/>
      <c r="AH14" s="1727"/>
      <c r="AI14" s="1734"/>
      <c r="AJ14" s="1723"/>
      <c r="AK14" s="1723"/>
      <c r="AL14" s="1724"/>
      <c r="AM14" s="1726"/>
      <c r="AN14" s="1726"/>
      <c r="AO14" s="1287"/>
      <c r="AP14" s="1726"/>
      <c r="AQ14" s="1726"/>
      <c r="AR14" s="1287"/>
      <c r="AS14" s="1726"/>
      <c r="AT14" s="1726"/>
      <c r="AU14" s="1287"/>
      <c r="AV14" s="1726"/>
      <c r="AW14" s="1726"/>
      <c r="AX14" s="1287"/>
      <c r="AY14" s="1726"/>
      <c r="AZ14" s="1726"/>
      <c r="BA14" s="1287"/>
      <c r="BB14" s="1726"/>
      <c r="BC14" s="1726"/>
      <c r="BD14" s="1287"/>
      <c r="BE14" s="1726"/>
      <c r="BF14" s="1726"/>
      <c r="BG14" s="1287"/>
      <c r="BH14" s="1726"/>
      <c r="BI14" s="1726"/>
      <c r="BJ14" s="1287"/>
      <c r="BK14" s="1726"/>
      <c r="BL14" s="1726"/>
      <c r="BM14" s="1287"/>
      <c r="BN14" s="1726"/>
      <c r="BO14" s="1726"/>
      <c r="BP14" s="1725"/>
      <c r="BQ14" s="1725"/>
      <c r="BR14" s="1725"/>
      <c r="BS14" s="1287"/>
      <c r="BT14" s="1287"/>
      <c r="BU14" s="2031"/>
      <c r="BV14" s="373">
        <v>22</v>
      </c>
      <c r="BW14" s="33" t="s">
        <v>261</v>
      </c>
      <c r="BX14" s="338">
        <v>0.5</v>
      </c>
      <c r="BY14" s="357">
        <v>0.125</v>
      </c>
      <c r="BZ14" s="357">
        <v>0.125</v>
      </c>
      <c r="CA14" s="376" t="s">
        <v>500</v>
      </c>
      <c r="CB14" s="330" t="s">
        <v>213</v>
      </c>
      <c r="CC14" s="365">
        <v>0.125</v>
      </c>
      <c r="CD14" s="365">
        <v>0.125</v>
      </c>
      <c r="CE14" s="377" t="s">
        <v>500</v>
      </c>
      <c r="CF14" s="367" t="s">
        <v>213</v>
      </c>
      <c r="CG14" s="99">
        <v>0.125</v>
      </c>
      <c r="CH14" s="99">
        <v>0.125</v>
      </c>
      <c r="CI14" s="655" t="s">
        <v>500</v>
      </c>
      <c r="CJ14" s="638" t="s">
        <v>213</v>
      </c>
      <c r="CK14" s="766">
        <v>0.125</v>
      </c>
      <c r="CL14" s="766">
        <v>0.125</v>
      </c>
      <c r="CM14" s="767" t="s">
        <v>500</v>
      </c>
      <c r="CN14" s="702" t="s">
        <v>213</v>
      </c>
      <c r="CO14" s="53"/>
      <c r="CP14" s="54"/>
    </row>
    <row r="15" spans="1:94" ht="96" x14ac:dyDescent="0.25">
      <c r="A15" s="232"/>
      <c r="B15" s="1777"/>
      <c r="C15" s="1712"/>
      <c r="D15" s="71">
        <v>9</v>
      </c>
      <c r="E15" s="55" t="s">
        <v>565</v>
      </c>
      <c r="F15" s="56" t="s">
        <v>256</v>
      </c>
      <c r="G15" s="56" t="s">
        <v>257</v>
      </c>
      <c r="H15" s="56" t="s">
        <v>72</v>
      </c>
      <c r="I15" s="58" t="s">
        <v>427</v>
      </c>
      <c r="J15" s="57">
        <v>2018</v>
      </c>
      <c r="K15" s="242">
        <v>4.3200000000000002E-2</v>
      </c>
      <c r="L15" s="244">
        <v>0</v>
      </c>
      <c r="M15" s="245">
        <f>129+10</f>
        <v>139</v>
      </c>
      <c r="N15" s="43">
        <f>L15/M15</f>
        <v>0</v>
      </c>
      <c r="O15" s="245">
        <v>1</v>
      </c>
      <c r="P15" s="245">
        <f>M15+O13</f>
        <v>157</v>
      </c>
      <c r="Q15" s="43">
        <f>O15/P15</f>
        <v>6.369426751592357E-3</v>
      </c>
      <c r="R15" s="245">
        <v>1</v>
      </c>
      <c r="S15" s="553">
        <f>P15+R13</f>
        <v>176</v>
      </c>
      <c r="T15" s="43">
        <f>R15/S15</f>
        <v>5.681818181818182E-3</v>
      </c>
      <c r="U15" s="348">
        <f>L15+O15+R15</f>
        <v>2</v>
      </c>
      <c r="V15" s="348">
        <v>152</v>
      </c>
      <c r="W15" s="349">
        <f>U15/V15</f>
        <v>1.3157894736842105E-2</v>
      </c>
      <c r="X15" s="328">
        <v>1</v>
      </c>
      <c r="Y15" s="553">
        <f>V15+X13</f>
        <v>166</v>
      </c>
      <c r="Z15" s="329">
        <f>X15/Y15</f>
        <v>6.024096385542169E-3</v>
      </c>
      <c r="AA15" s="345">
        <v>0</v>
      </c>
      <c r="AB15" s="553">
        <f>Y15+AA13</f>
        <v>176</v>
      </c>
      <c r="AC15" s="329">
        <f>AA15/AB15</f>
        <v>0</v>
      </c>
      <c r="AD15" s="333">
        <v>0</v>
      </c>
      <c r="AE15" s="553">
        <f>AB15+AD13</f>
        <v>176</v>
      </c>
      <c r="AF15" s="337">
        <v>0</v>
      </c>
      <c r="AG15" s="348">
        <f>X15+AA15+AD15</f>
        <v>1</v>
      </c>
      <c r="AH15" s="348">
        <v>176</v>
      </c>
      <c r="AI15" s="349">
        <f>AG15/AH15</f>
        <v>5.681818181818182E-3</v>
      </c>
      <c r="AJ15" s="541">
        <v>3</v>
      </c>
      <c r="AK15" s="351">
        <v>176</v>
      </c>
      <c r="AL15" s="352">
        <f>AJ15/AK15</f>
        <v>1.7045454545454544E-2</v>
      </c>
      <c r="AM15" s="683">
        <v>0</v>
      </c>
      <c r="AN15" s="683">
        <v>164</v>
      </c>
      <c r="AO15" s="43">
        <f>AM15/AN15</f>
        <v>0</v>
      </c>
      <c r="AP15" s="683">
        <v>0</v>
      </c>
      <c r="AQ15" s="683">
        <v>164</v>
      </c>
      <c r="AR15" s="682">
        <f>AP15/AQ15</f>
        <v>0</v>
      </c>
      <c r="AS15" s="683">
        <v>0</v>
      </c>
      <c r="AT15" s="683">
        <v>164</v>
      </c>
      <c r="AU15" s="682">
        <f>AS15/AT15</f>
        <v>0</v>
      </c>
      <c r="AV15" s="683">
        <v>0</v>
      </c>
      <c r="AW15" s="683">
        <v>164</v>
      </c>
      <c r="AX15" s="682">
        <f>AV15/AW15</f>
        <v>0</v>
      </c>
      <c r="AY15" s="689">
        <v>0</v>
      </c>
      <c r="AZ15" s="689">
        <v>272</v>
      </c>
      <c r="BA15" s="687">
        <f>AY15/AZ15</f>
        <v>0</v>
      </c>
      <c r="BB15" s="689">
        <v>0</v>
      </c>
      <c r="BC15" s="689">
        <v>272</v>
      </c>
      <c r="BD15" s="687">
        <f>BB15/BC15</f>
        <v>0</v>
      </c>
      <c r="BE15" s="689">
        <v>0</v>
      </c>
      <c r="BF15" s="689">
        <v>272</v>
      </c>
      <c r="BG15" s="687">
        <f>BE15/BF15</f>
        <v>0</v>
      </c>
      <c r="BH15" s="689">
        <v>0</v>
      </c>
      <c r="BI15" s="689">
        <v>272</v>
      </c>
      <c r="BJ15" s="687">
        <f>BH15/BI15</f>
        <v>0</v>
      </c>
      <c r="BK15" s="683">
        <v>0</v>
      </c>
      <c r="BL15" s="683">
        <v>272</v>
      </c>
      <c r="BM15" s="682">
        <f>BK15/BL15</f>
        <v>0</v>
      </c>
      <c r="BN15" s="689">
        <f>BK15+AJ15</f>
        <v>3</v>
      </c>
      <c r="BO15" s="689">
        <v>272</v>
      </c>
      <c r="BP15" s="687">
        <f>BN15/BO15</f>
        <v>1.1029411764705883E-2</v>
      </c>
      <c r="BQ15" s="493">
        <v>4.3200000000000002E-2</v>
      </c>
      <c r="BR15" s="43">
        <f>BP15</f>
        <v>1.1029411764705883E-2</v>
      </c>
      <c r="BS15" s="907">
        <f>BR15/BQ15</f>
        <v>0.25531045751633985</v>
      </c>
      <c r="BT15" s="43"/>
      <c r="BU15" s="227"/>
      <c r="BV15" s="373">
        <v>23</v>
      </c>
      <c r="BW15" s="372" t="s">
        <v>259</v>
      </c>
      <c r="BX15" s="338">
        <v>1</v>
      </c>
      <c r="BY15" s="357">
        <v>0.25</v>
      </c>
      <c r="BZ15" s="357">
        <v>0.25</v>
      </c>
      <c r="CA15" s="376" t="s">
        <v>501</v>
      </c>
      <c r="CB15" s="330" t="s">
        <v>212</v>
      </c>
      <c r="CC15" s="365">
        <v>0.25</v>
      </c>
      <c r="CD15" s="365">
        <v>0.25</v>
      </c>
      <c r="CE15" s="377" t="s">
        <v>501</v>
      </c>
      <c r="CF15" s="367" t="s">
        <v>212</v>
      </c>
      <c r="CG15" s="99">
        <v>0.25</v>
      </c>
      <c r="CH15" s="99">
        <v>0.25</v>
      </c>
      <c r="CI15" s="655" t="s">
        <v>501</v>
      </c>
      <c r="CJ15" s="638" t="s">
        <v>212</v>
      </c>
      <c r="CK15" s="766">
        <v>0.25</v>
      </c>
      <c r="CL15" s="766">
        <v>0.25</v>
      </c>
      <c r="CM15" s="767" t="s">
        <v>501</v>
      </c>
      <c r="CN15" s="702" t="s">
        <v>212</v>
      </c>
      <c r="CO15" s="53"/>
      <c r="CP15" s="54"/>
    </row>
    <row r="16" spans="1:94" ht="50.1" customHeight="1" x14ac:dyDescent="0.25">
      <c r="A16" s="232"/>
      <c r="B16" s="1777"/>
      <c r="C16" s="1712"/>
      <c r="D16" s="1693">
        <v>10</v>
      </c>
      <c r="E16" s="1120" t="s">
        <v>691</v>
      </c>
      <c r="F16" s="1120" t="s">
        <v>265</v>
      </c>
      <c r="G16" s="1120" t="s">
        <v>414</v>
      </c>
      <c r="H16" s="1120" t="s">
        <v>72</v>
      </c>
      <c r="I16" s="1213" t="s">
        <v>688</v>
      </c>
      <c r="J16" s="1120">
        <v>2018</v>
      </c>
      <c r="K16" s="1722" t="s">
        <v>689</v>
      </c>
      <c r="L16" s="1590">
        <v>397</v>
      </c>
      <c r="M16" s="1419">
        <v>2380</v>
      </c>
      <c r="N16" s="1286">
        <f>L16/M16</f>
        <v>0.16680672268907562</v>
      </c>
      <c r="O16" s="1419">
        <v>3</v>
      </c>
      <c r="P16" s="1419">
        <v>2380</v>
      </c>
      <c r="Q16" s="1286">
        <f>O16/P16</f>
        <v>1.2605042016806723E-3</v>
      </c>
      <c r="R16" s="1419">
        <v>8</v>
      </c>
      <c r="S16" s="1419">
        <v>2380</v>
      </c>
      <c r="T16" s="1286">
        <f>R16/S16</f>
        <v>3.3613445378151263E-3</v>
      </c>
      <c r="U16" s="1245">
        <f>L16+O16+R16</f>
        <v>408</v>
      </c>
      <c r="V16" s="1245">
        <v>2380</v>
      </c>
      <c r="W16" s="1585">
        <f>U16/V16</f>
        <v>0.17142857142857143</v>
      </c>
      <c r="X16" s="1419">
        <v>7</v>
      </c>
      <c r="Y16" s="1419">
        <v>2380</v>
      </c>
      <c r="Z16" s="1286">
        <f>X16/Y16</f>
        <v>2.9411764705882353E-3</v>
      </c>
      <c r="AA16" s="1419">
        <v>0</v>
      </c>
      <c r="AB16" s="1419">
        <v>2380</v>
      </c>
      <c r="AC16" s="1286">
        <f>AA16/AB16</f>
        <v>0</v>
      </c>
      <c r="AD16" s="1419">
        <v>0</v>
      </c>
      <c r="AE16" s="1419">
        <v>2380</v>
      </c>
      <c r="AF16" s="1286">
        <f>AD16/AE16</f>
        <v>0</v>
      </c>
      <c r="AG16" s="1245">
        <f>X16+AA16+AD16</f>
        <v>7</v>
      </c>
      <c r="AH16" s="1245">
        <v>2380</v>
      </c>
      <c r="AI16" s="1585">
        <f>AG16/AH16</f>
        <v>2.9411764705882353E-3</v>
      </c>
      <c r="AJ16" s="1586">
        <f>AG16+U16</f>
        <v>415</v>
      </c>
      <c r="AK16" s="1586">
        <v>2380</v>
      </c>
      <c r="AL16" s="1631">
        <f>AJ16/AK16</f>
        <v>0.17436974789915966</v>
      </c>
      <c r="AM16" s="1419">
        <v>20</v>
      </c>
      <c r="AN16" s="1419">
        <v>2380</v>
      </c>
      <c r="AO16" s="1591">
        <f>AM16/AN16</f>
        <v>8.4033613445378148E-3</v>
      </c>
      <c r="AP16" s="1419">
        <v>10</v>
      </c>
      <c r="AQ16" s="1419">
        <v>2380</v>
      </c>
      <c r="AR16" s="1591">
        <f>AP16/AQ16</f>
        <v>4.2016806722689074E-3</v>
      </c>
      <c r="AS16" s="1419">
        <v>0</v>
      </c>
      <c r="AT16" s="1419">
        <v>2380</v>
      </c>
      <c r="AU16" s="1591">
        <f>AS16/AT16</f>
        <v>0</v>
      </c>
      <c r="AV16" s="1419">
        <f>AM16+AP16+AS16</f>
        <v>30</v>
      </c>
      <c r="AW16" s="1419">
        <v>2380</v>
      </c>
      <c r="AX16" s="1421">
        <f>AV16/AW16</f>
        <v>1.2605042016806723E-2</v>
      </c>
      <c r="AY16" s="1419">
        <v>50</v>
      </c>
      <c r="AZ16" s="1419">
        <v>2380</v>
      </c>
      <c r="BA16" s="1591">
        <f>AY16/AZ16</f>
        <v>2.100840336134454E-2</v>
      </c>
      <c r="BB16" s="1419">
        <v>102</v>
      </c>
      <c r="BC16" s="1419">
        <v>2380</v>
      </c>
      <c r="BD16" s="1591">
        <f>BB16/BC16</f>
        <v>4.2857142857142858E-2</v>
      </c>
      <c r="BE16" s="1419">
        <v>98</v>
      </c>
      <c r="BF16" s="1419">
        <v>2380</v>
      </c>
      <c r="BG16" s="1591">
        <f>BE16/BF16</f>
        <v>4.1176470588235294E-2</v>
      </c>
      <c r="BH16" s="1419">
        <f>AY16+BB16+BE16</f>
        <v>250</v>
      </c>
      <c r="BI16" s="1419">
        <v>2380</v>
      </c>
      <c r="BJ16" s="1421">
        <f>BH16/BI16</f>
        <v>0.10504201680672269</v>
      </c>
      <c r="BK16" s="1419">
        <f>BH16+AV16</f>
        <v>280</v>
      </c>
      <c r="BL16" s="1419">
        <v>2380</v>
      </c>
      <c r="BM16" s="1421">
        <f>BK16/BL16</f>
        <v>0.11764705882352941</v>
      </c>
      <c r="BN16" s="1419">
        <f>BK16+AJ16</f>
        <v>695</v>
      </c>
      <c r="BO16" s="1419">
        <v>2380</v>
      </c>
      <c r="BP16" s="1589">
        <f>BN16/BO16</f>
        <v>0.29201680672268909</v>
      </c>
      <c r="BQ16" s="1589">
        <v>0.26889999999999997</v>
      </c>
      <c r="BR16" s="1589">
        <f>BP16</f>
        <v>0.29201680672268909</v>
      </c>
      <c r="BS16" s="1421">
        <v>1</v>
      </c>
      <c r="BT16" s="1421"/>
      <c r="BU16" s="1627"/>
      <c r="BV16" s="34">
        <v>24</v>
      </c>
      <c r="BW16" s="33" t="s">
        <v>266</v>
      </c>
      <c r="BX16" s="334">
        <v>0.4</v>
      </c>
      <c r="BY16" s="359">
        <v>0.1</v>
      </c>
      <c r="BZ16" s="359">
        <v>0.1</v>
      </c>
      <c r="CA16" s="417" t="s">
        <v>521</v>
      </c>
      <c r="CB16" s="330" t="s">
        <v>191</v>
      </c>
      <c r="CC16" s="368">
        <v>0.1</v>
      </c>
      <c r="CD16" s="368">
        <v>0.1</v>
      </c>
      <c r="CE16" s="377" t="s">
        <v>521</v>
      </c>
      <c r="CF16" s="367" t="s">
        <v>191</v>
      </c>
      <c r="CG16" s="24">
        <v>0.1</v>
      </c>
      <c r="CH16" s="24">
        <v>0.1</v>
      </c>
      <c r="CI16" s="655" t="s">
        <v>521</v>
      </c>
      <c r="CJ16" s="638" t="s">
        <v>191</v>
      </c>
      <c r="CK16" s="116">
        <v>0.1</v>
      </c>
      <c r="CL16" s="116">
        <v>0.1</v>
      </c>
      <c r="CM16" s="767" t="s">
        <v>521</v>
      </c>
      <c r="CN16" s="702" t="s">
        <v>191</v>
      </c>
      <c r="CO16" s="1707" t="s">
        <v>55</v>
      </c>
      <c r="CP16" s="2040" t="s">
        <v>45</v>
      </c>
    </row>
    <row r="17" spans="1:94" ht="35.1" customHeight="1" x14ac:dyDescent="0.25">
      <c r="A17" s="232"/>
      <c r="B17" s="1777"/>
      <c r="C17" s="1712"/>
      <c r="D17" s="1721"/>
      <c r="E17" s="1120"/>
      <c r="F17" s="1120"/>
      <c r="G17" s="1120"/>
      <c r="H17" s="1120"/>
      <c r="I17" s="1213"/>
      <c r="J17" s="1120"/>
      <c r="K17" s="1722"/>
      <c r="L17" s="1590"/>
      <c r="M17" s="1419"/>
      <c r="N17" s="1286"/>
      <c r="O17" s="1419"/>
      <c r="P17" s="1419"/>
      <c r="Q17" s="1286"/>
      <c r="R17" s="1419"/>
      <c r="S17" s="1419"/>
      <c r="T17" s="1286"/>
      <c r="U17" s="1245"/>
      <c r="V17" s="1245"/>
      <c r="W17" s="1585"/>
      <c r="X17" s="1419"/>
      <c r="Y17" s="1419"/>
      <c r="Z17" s="1286"/>
      <c r="AA17" s="1419"/>
      <c r="AB17" s="1419"/>
      <c r="AC17" s="1286"/>
      <c r="AD17" s="1419"/>
      <c r="AE17" s="1419"/>
      <c r="AF17" s="1286"/>
      <c r="AG17" s="1245"/>
      <c r="AH17" s="1245"/>
      <c r="AI17" s="1585"/>
      <c r="AJ17" s="1586"/>
      <c r="AK17" s="1586"/>
      <c r="AL17" s="1631"/>
      <c r="AM17" s="1419"/>
      <c r="AN17" s="1419"/>
      <c r="AO17" s="1591"/>
      <c r="AP17" s="1419"/>
      <c r="AQ17" s="1419"/>
      <c r="AR17" s="1591"/>
      <c r="AS17" s="1419"/>
      <c r="AT17" s="1419"/>
      <c r="AU17" s="1591"/>
      <c r="AV17" s="1419"/>
      <c r="AW17" s="1419"/>
      <c r="AX17" s="1421"/>
      <c r="AY17" s="1419"/>
      <c r="AZ17" s="1419"/>
      <c r="BA17" s="1591"/>
      <c r="BB17" s="1419"/>
      <c r="BC17" s="1419"/>
      <c r="BD17" s="1591"/>
      <c r="BE17" s="1419"/>
      <c r="BF17" s="1419"/>
      <c r="BG17" s="1591"/>
      <c r="BH17" s="1419"/>
      <c r="BI17" s="1419"/>
      <c r="BJ17" s="1421"/>
      <c r="BK17" s="1419"/>
      <c r="BL17" s="1419"/>
      <c r="BM17" s="1421"/>
      <c r="BN17" s="1419"/>
      <c r="BO17" s="1419"/>
      <c r="BP17" s="1589"/>
      <c r="BQ17" s="1589"/>
      <c r="BR17" s="1589"/>
      <c r="BS17" s="1421"/>
      <c r="BT17" s="1421"/>
      <c r="BU17" s="1627"/>
      <c r="BV17" s="34">
        <v>25</v>
      </c>
      <c r="BW17" s="415" t="s">
        <v>261</v>
      </c>
      <c r="BX17" s="334">
        <v>0.4</v>
      </c>
      <c r="BY17" s="359">
        <v>0.1</v>
      </c>
      <c r="BZ17" s="359">
        <v>0.1</v>
      </c>
      <c r="CA17" s="417" t="s">
        <v>521</v>
      </c>
      <c r="CB17" s="330" t="s">
        <v>217</v>
      </c>
      <c r="CC17" s="368">
        <v>0.1</v>
      </c>
      <c r="CD17" s="368">
        <v>0.1</v>
      </c>
      <c r="CE17" s="377" t="s">
        <v>521</v>
      </c>
      <c r="CF17" s="367" t="s">
        <v>217</v>
      </c>
      <c r="CG17" s="24">
        <v>0.1</v>
      </c>
      <c r="CH17" s="24">
        <v>0.1</v>
      </c>
      <c r="CI17" s="655" t="s">
        <v>521</v>
      </c>
      <c r="CJ17" s="638" t="s">
        <v>217</v>
      </c>
      <c r="CK17" s="116">
        <v>0.1</v>
      </c>
      <c r="CL17" s="116">
        <v>0.1</v>
      </c>
      <c r="CM17" s="767" t="s">
        <v>521</v>
      </c>
      <c r="CN17" s="702" t="s">
        <v>217</v>
      </c>
      <c r="CO17" s="1708"/>
      <c r="CP17" s="2040"/>
    </row>
    <row r="18" spans="1:94" ht="35.1" customHeight="1" x14ac:dyDescent="0.25">
      <c r="A18" s="232"/>
      <c r="B18" s="1777"/>
      <c r="C18" s="1712"/>
      <c r="D18" s="1721"/>
      <c r="E18" s="1120"/>
      <c r="F18" s="1120"/>
      <c r="G18" s="1120"/>
      <c r="H18" s="1120"/>
      <c r="I18" s="1120"/>
      <c r="J18" s="1120"/>
      <c r="K18" s="1722"/>
      <c r="L18" s="1590"/>
      <c r="M18" s="1419"/>
      <c r="N18" s="1286"/>
      <c r="O18" s="1419"/>
      <c r="P18" s="1419"/>
      <c r="Q18" s="1286"/>
      <c r="R18" s="1419"/>
      <c r="S18" s="1419"/>
      <c r="T18" s="1286"/>
      <c r="U18" s="1245"/>
      <c r="V18" s="1245"/>
      <c r="W18" s="1585"/>
      <c r="X18" s="1419"/>
      <c r="Y18" s="1419"/>
      <c r="Z18" s="1286"/>
      <c r="AA18" s="1419"/>
      <c r="AB18" s="1419"/>
      <c r="AC18" s="1286"/>
      <c r="AD18" s="1419"/>
      <c r="AE18" s="1419"/>
      <c r="AF18" s="1286"/>
      <c r="AG18" s="1245"/>
      <c r="AH18" s="1245"/>
      <c r="AI18" s="1585"/>
      <c r="AJ18" s="1586"/>
      <c r="AK18" s="1586"/>
      <c r="AL18" s="1587"/>
      <c r="AM18" s="1419"/>
      <c r="AN18" s="1419"/>
      <c r="AO18" s="1591"/>
      <c r="AP18" s="1419"/>
      <c r="AQ18" s="1419"/>
      <c r="AR18" s="1591"/>
      <c r="AS18" s="1419"/>
      <c r="AT18" s="1419"/>
      <c r="AU18" s="1591"/>
      <c r="AV18" s="1419"/>
      <c r="AW18" s="1419"/>
      <c r="AX18" s="1074"/>
      <c r="AY18" s="1419"/>
      <c r="AZ18" s="1419"/>
      <c r="BA18" s="1591"/>
      <c r="BB18" s="1419"/>
      <c r="BC18" s="1419"/>
      <c r="BD18" s="1591"/>
      <c r="BE18" s="1419"/>
      <c r="BF18" s="1419"/>
      <c r="BG18" s="1591"/>
      <c r="BH18" s="1419"/>
      <c r="BI18" s="1419"/>
      <c r="BJ18" s="1074"/>
      <c r="BK18" s="1419"/>
      <c r="BL18" s="1419"/>
      <c r="BM18" s="1074"/>
      <c r="BN18" s="1419"/>
      <c r="BO18" s="1419"/>
      <c r="BP18" s="1589"/>
      <c r="BQ18" s="1589"/>
      <c r="BR18" s="1589"/>
      <c r="BS18" s="1074"/>
      <c r="BT18" s="1074"/>
      <c r="BU18" s="1635"/>
      <c r="BV18" s="34">
        <v>26</v>
      </c>
      <c r="BW18" s="416" t="s">
        <v>267</v>
      </c>
      <c r="BX18" s="332">
        <v>0.2</v>
      </c>
      <c r="BY18" s="359">
        <v>0.05</v>
      </c>
      <c r="BZ18" s="359">
        <v>0.05</v>
      </c>
      <c r="CA18" s="417" t="s">
        <v>521</v>
      </c>
      <c r="CB18" s="330" t="s">
        <v>47</v>
      </c>
      <c r="CC18" s="368">
        <v>0.05</v>
      </c>
      <c r="CD18" s="368">
        <v>0.05</v>
      </c>
      <c r="CE18" s="377" t="s">
        <v>521</v>
      </c>
      <c r="CF18" s="367" t="s">
        <v>47</v>
      </c>
      <c r="CG18" s="24">
        <v>0.05</v>
      </c>
      <c r="CH18" s="24">
        <v>0.05</v>
      </c>
      <c r="CI18" s="655" t="s">
        <v>521</v>
      </c>
      <c r="CJ18" s="638" t="s">
        <v>47</v>
      </c>
      <c r="CK18" s="116">
        <v>0.05</v>
      </c>
      <c r="CL18" s="116">
        <v>0.05</v>
      </c>
      <c r="CM18" s="767" t="s">
        <v>521</v>
      </c>
      <c r="CN18" s="702" t="s">
        <v>47</v>
      </c>
      <c r="CO18" s="1131"/>
      <c r="CP18" s="2040"/>
    </row>
    <row r="19" spans="1:94" ht="51.95" customHeight="1" x14ac:dyDescent="0.25">
      <c r="A19" s="232"/>
      <c r="B19" s="1777"/>
      <c r="C19" s="1712"/>
      <c r="D19" s="1208">
        <v>11</v>
      </c>
      <c r="E19" s="1120" t="s">
        <v>692</v>
      </c>
      <c r="F19" s="1120" t="s">
        <v>30</v>
      </c>
      <c r="G19" s="1120" t="s">
        <v>415</v>
      </c>
      <c r="H19" s="1134" t="s">
        <v>72</v>
      </c>
      <c r="I19" s="1710" t="s">
        <v>690</v>
      </c>
      <c r="J19" s="1718">
        <v>2018</v>
      </c>
      <c r="K19" s="1719" t="s">
        <v>694</v>
      </c>
      <c r="L19" s="1590">
        <v>50</v>
      </c>
      <c r="M19" s="1419">
        <f>4191+882</f>
        <v>5073</v>
      </c>
      <c r="N19" s="1272">
        <f>L19/M19</f>
        <v>9.8561009264734878E-3</v>
      </c>
      <c r="O19" s="1419">
        <v>79</v>
      </c>
      <c r="P19" s="1419">
        <f>4191+882</f>
        <v>5073</v>
      </c>
      <c r="Q19" s="1272">
        <f>O19/P19</f>
        <v>1.5572639463828109E-2</v>
      </c>
      <c r="R19" s="1419">
        <v>79</v>
      </c>
      <c r="S19" s="1419">
        <f>4191+882</f>
        <v>5073</v>
      </c>
      <c r="T19" s="1272">
        <f>R19/S19</f>
        <v>1.5572639463828109E-2</v>
      </c>
      <c r="U19" s="1245">
        <f>L19+O19+R19</f>
        <v>208</v>
      </c>
      <c r="V19" s="1245">
        <f>S19</f>
        <v>5073</v>
      </c>
      <c r="W19" s="1585">
        <f>U19/V19</f>
        <v>4.1001379854129709E-2</v>
      </c>
      <c r="X19" s="1419">
        <v>72</v>
      </c>
      <c r="Y19" s="1419">
        <f>4191+882</f>
        <v>5073</v>
      </c>
      <c r="Z19" s="1272">
        <f>X19/Y19</f>
        <v>1.4192785334121822E-2</v>
      </c>
      <c r="AA19" s="1419">
        <v>97</v>
      </c>
      <c r="AB19" s="1419">
        <f>4191+882</f>
        <v>5073</v>
      </c>
      <c r="AC19" s="1272">
        <f>AA19/AB19</f>
        <v>1.9120835797358564E-2</v>
      </c>
      <c r="AD19" s="1419">
        <v>100</v>
      </c>
      <c r="AE19" s="1419">
        <f>4191+882</f>
        <v>5073</v>
      </c>
      <c r="AF19" s="1272">
        <f>AD19/AE19</f>
        <v>1.9712201852946976E-2</v>
      </c>
      <c r="AG19" s="1245">
        <f>X19+AA19+AD19</f>
        <v>269</v>
      </c>
      <c r="AH19" s="1245">
        <f>AE19</f>
        <v>5073</v>
      </c>
      <c r="AI19" s="1585">
        <f>AG19/AH19</f>
        <v>5.3025822984427359E-2</v>
      </c>
      <c r="AJ19" s="1586">
        <f>AG19+U19</f>
        <v>477</v>
      </c>
      <c r="AK19" s="1586">
        <v>5073</v>
      </c>
      <c r="AL19" s="1631">
        <f>AJ19/AK19</f>
        <v>9.4027202838557061E-2</v>
      </c>
      <c r="AM19" s="1419">
        <v>186</v>
      </c>
      <c r="AN19" s="1419">
        <v>5073</v>
      </c>
      <c r="AO19" s="1421">
        <f>AM19/AN19</f>
        <v>3.666469544648137E-2</v>
      </c>
      <c r="AP19" s="1419">
        <v>72</v>
      </c>
      <c r="AQ19" s="1419">
        <v>5073</v>
      </c>
      <c r="AR19" s="1421">
        <f>AP19/AQ19</f>
        <v>1.4192785334121822E-2</v>
      </c>
      <c r="AS19" s="1419">
        <v>0</v>
      </c>
      <c r="AT19" s="1419">
        <v>5073</v>
      </c>
      <c r="AU19" s="1421">
        <f>AS19/AT19</f>
        <v>0</v>
      </c>
      <c r="AV19" s="1419">
        <f>AM19+AP19+AS19</f>
        <v>258</v>
      </c>
      <c r="AW19" s="1419">
        <v>5073</v>
      </c>
      <c r="AX19" s="1421">
        <f>AV19/AW19</f>
        <v>5.0857480780603197E-2</v>
      </c>
      <c r="AY19" s="1419">
        <v>222</v>
      </c>
      <c r="AZ19" s="1419">
        <v>5073</v>
      </c>
      <c r="BA19" s="1421">
        <f>AY19/AZ19</f>
        <v>4.3761088113542283E-2</v>
      </c>
      <c r="BB19" s="1419">
        <v>252</v>
      </c>
      <c r="BC19" s="1419">
        <v>5073</v>
      </c>
      <c r="BD19" s="1421">
        <f>BB19/BC19</f>
        <v>4.9674748669426373E-2</v>
      </c>
      <c r="BE19" s="1419">
        <v>162</v>
      </c>
      <c r="BF19" s="1419">
        <v>5073</v>
      </c>
      <c r="BG19" s="1421">
        <f>BE19/BF19</f>
        <v>3.1933767001774097E-2</v>
      </c>
      <c r="BH19" s="1419">
        <f>AY19+BB19+BE19</f>
        <v>636</v>
      </c>
      <c r="BI19" s="1419">
        <v>5073</v>
      </c>
      <c r="BJ19" s="1421">
        <f>BH19/BI19</f>
        <v>0.12536960378474277</v>
      </c>
      <c r="BK19" s="1419">
        <f>BH19+AV19</f>
        <v>894</v>
      </c>
      <c r="BL19" s="1419">
        <v>5073</v>
      </c>
      <c r="BM19" s="1272">
        <f>BK19/BL19</f>
        <v>0.17622708456534594</v>
      </c>
      <c r="BN19" s="1419">
        <f>BK19+AJ19</f>
        <v>1371</v>
      </c>
      <c r="BO19" s="1419">
        <v>5073</v>
      </c>
      <c r="BP19" s="1272">
        <f>BN19/BO19</f>
        <v>0.270254287403903</v>
      </c>
      <c r="BQ19" s="1591">
        <v>0.2392</v>
      </c>
      <c r="BR19" s="1589">
        <f>AL19+BM19</f>
        <v>0.270254287403903</v>
      </c>
      <c r="BS19" s="1421">
        <v>1</v>
      </c>
      <c r="BT19" s="1421"/>
      <c r="BU19" s="1627"/>
      <c r="BV19" s="34">
        <v>27</v>
      </c>
      <c r="BW19" s="33" t="s">
        <v>48</v>
      </c>
      <c r="BX19" s="334">
        <v>0.4</v>
      </c>
      <c r="BY19" s="359">
        <v>0.1</v>
      </c>
      <c r="BZ19" s="359">
        <v>0.1</v>
      </c>
      <c r="CA19" s="417" t="s">
        <v>522</v>
      </c>
      <c r="CB19" s="330" t="s">
        <v>49</v>
      </c>
      <c r="CC19" s="368">
        <v>0.1</v>
      </c>
      <c r="CD19" s="368">
        <v>0.1</v>
      </c>
      <c r="CE19" s="377" t="s">
        <v>522</v>
      </c>
      <c r="CF19" s="367" t="s">
        <v>49</v>
      </c>
      <c r="CG19" s="24">
        <v>0.1</v>
      </c>
      <c r="CH19" s="24">
        <v>0.1</v>
      </c>
      <c r="CI19" s="655" t="s">
        <v>522</v>
      </c>
      <c r="CJ19" s="638" t="s">
        <v>49</v>
      </c>
      <c r="CK19" s="116">
        <v>0.1</v>
      </c>
      <c r="CL19" s="116">
        <v>0.1</v>
      </c>
      <c r="CM19" s="767" t="s">
        <v>522</v>
      </c>
      <c r="CN19" s="702" t="s">
        <v>49</v>
      </c>
      <c r="CO19" s="1707" t="s">
        <v>55</v>
      </c>
      <c r="CP19" s="2040" t="s">
        <v>45</v>
      </c>
    </row>
    <row r="20" spans="1:94" ht="26.1" customHeight="1" x14ac:dyDescent="0.25">
      <c r="A20" s="232"/>
      <c r="B20" s="1777"/>
      <c r="C20" s="1712"/>
      <c r="D20" s="1208"/>
      <c r="E20" s="1120"/>
      <c r="F20" s="1120"/>
      <c r="G20" s="1120"/>
      <c r="H20" s="1134"/>
      <c r="I20" s="1717"/>
      <c r="J20" s="1718"/>
      <c r="K20" s="1719"/>
      <c r="L20" s="1590"/>
      <c r="M20" s="1419"/>
      <c r="N20" s="1272"/>
      <c r="O20" s="1419"/>
      <c r="P20" s="1419"/>
      <c r="Q20" s="1272"/>
      <c r="R20" s="1419"/>
      <c r="S20" s="1419"/>
      <c r="T20" s="1272"/>
      <c r="U20" s="1245"/>
      <c r="V20" s="1245"/>
      <c r="W20" s="1585"/>
      <c r="X20" s="1419"/>
      <c r="Y20" s="1419"/>
      <c r="Z20" s="1272"/>
      <c r="AA20" s="1419"/>
      <c r="AB20" s="1419"/>
      <c r="AC20" s="1272"/>
      <c r="AD20" s="1419"/>
      <c r="AE20" s="1419"/>
      <c r="AF20" s="1272"/>
      <c r="AG20" s="1245"/>
      <c r="AH20" s="1245"/>
      <c r="AI20" s="1585"/>
      <c r="AJ20" s="1586"/>
      <c r="AK20" s="1586"/>
      <c r="AL20" s="1631"/>
      <c r="AM20" s="1419"/>
      <c r="AN20" s="1419"/>
      <c r="AO20" s="1421"/>
      <c r="AP20" s="1419"/>
      <c r="AQ20" s="1419"/>
      <c r="AR20" s="1421"/>
      <c r="AS20" s="1419"/>
      <c r="AT20" s="1419"/>
      <c r="AU20" s="1421"/>
      <c r="AV20" s="1419"/>
      <c r="AW20" s="1419"/>
      <c r="AX20" s="1421"/>
      <c r="AY20" s="1419"/>
      <c r="AZ20" s="1419"/>
      <c r="BA20" s="1421"/>
      <c r="BB20" s="1419"/>
      <c r="BC20" s="1419"/>
      <c r="BD20" s="1421"/>
      <c r="BE20" s="1419"/>
      <c r="BF20" s="1419"/>
      <c r="BG20" s="1421"/>
      <c r="BH20" s="1419"/>
      <c r="BI20" s="1419"/>
      <c r="BJ20" s="1421"/>
      <c r="BK20" s="1419"/>
      <c r="BL20" s="1419"/>
      <c r="BM20" s="1272"/>
      <c r="BN20" s="1419"/>
      <c r="BO20" s="1419"/>
      <c r="BP20" s="1272"/>
      <c r="BQ20" s="1591"/>
      <c r="BR20" s="1589"/>
      <c r="BS20" s="1421"/>
      <c r="BT20" s="1421"/>
      <c r="BU20" s="1627"/>
      <c r="BV20" s="34">
        <v>28</v>
      </c>
      <c r="BW20" s="415" t="s">
        <v>261</v>
      </c>
      <c r="BX20" s="334">
        <v>0.4</v>
      </c>
      <c r="BY20" s="359">
        <v>0.1</v>
      </c>
      <c r="BZ20" s="359">
        <v>0.1</v>
      </c>
      <c r="CA20" s="417" t="s">
        <v>522</v>
      </c>
      <c r="CB20" s="330" t="s">
        <v>217</v>
      </c>
      <c r="CC20" s="368">
        <v>0.1</v>
      </c>
      <c r="CD20" s="368">
        <v>0.1</v>
      </c>
      <c r="CE20" s="377" t="s">
        <v>522</v>
      </c>
      <c r="CF20" s="367" t="s">
        <v>217</v>
      </c>
      <c r="CG20" s="24">
        <v>0.1</v>
      </c>
      <c r="CH20" s="24">
        <v>0.1</v>
      </c>
      <c r="CI20" s="655" t="s">
        <v>522</v>
      </c>
      <c r="CJ20" s="638" t="s">
        <v>217</v>
      </c>
      <c r="CK20" s="116">
        <v>0.1</v>
      </c>
      <c r="CL20" s="116">
        <v>0.1</v>
      </c>
      <c r="CM20" s="767" t="s">
        <v>522</v>
      </c>
      <c r="CN20" s="702" t="s">
        <v>217</v>
      </c>
      <c r="CO20" s="1708"/>
      <c r="CP20" s="2040"/>
    </row>
    <row r="21" spans="1:94" ht="51.95" customHeight="1" x14ac:dyDescent="0.25">
      <c r="A21" s="232"/>
      <c r="B21" s="1777"/>
      <c r="C21" s="1712"/>
      <c r="D21" s="1208"/>
      <c r="E21" s="1120"/>
      <c r="F21" s="1120"/>
      <c r="G21" s="1120"/>
      <c r="H21" s="1134"/>
      <c r="I21" s="1717"/>
      <c r="J21" s="1718"/>
      <c r="K21" s="1720"/>
      <c r="L21" s="1590"/>
      <c r="M21" s="1419"/>
      <c r="N21" s="1272"/>
      <c r="O21" s="1419"/>
      <c r="P21" s="1419"/>
      <c r="Q21" s="1272"/>
      <c r="R21" s="1419"/>
      <c r="S21" s="1419"/>
      <c r="T21" s="1272"/>
      <c r="U21" s="1245"/>
      <c r="V21" s="1245"/>
      <c r="W21" s="1585"/>
      <c r="X21" s="1419"/>
      <c r="Y21" s="1419"/>
      <c r="Z21" s="1272"/>
      <c r="AA21" s="1419"/>
      <c r="AB21" s="1419"/>
      <c r="AC21" s="1272"/>
      <c r="AD21" s="1419"/>
      <c r="AE21" s="1419"/>
      <c r="AF21" s="1272"/>
      <c r="AG21" s="1245"/>
      <c r="AH21" s="1245"/>
      <c r="AI21" s="1585"/>
      <c r="AJ21" s="1586"/>
      <c r="AK21" s="1586"/>
      <c r="AL21" s="1631"/>
      <c r="AM21" s="1419"/>
      <c r="AN21" s="1419"/>
      <c r="AO21" s="1074"/>
      <c r="AP21" s="1419"/>
      <c r="AQ21" s="1419"/>
      <c r="AR21" s="1074"/>
      <c r="AS21" s="1419"/>
      <c r="AT21" s="1419"/>
      <c r="AU21" s="1074"/>
      <c r="AV21" s="1419"/>
      <c r="AW21" s="1419"/>
      <c r="AX21" s="1074"/>
      <c r="AY21" s="1419"/>
      <c r="AZ21" s="1419"/>
      <c r="BA21" s="1074"/>
      <c r="BB21" s="1419"/>
      <c r="BC21" s="1419"/>
      <c r="BD21" s="1074"/>
      <c r="BE21" s="1419"/>
      <c r="BF21" s="1419"/>
      <c r="BG21" s="1074"/>
      <c r="BH21" s="1419"/>
      <c r="BI21" s="1419"/>
      <c r="BJ21" s="1074"/>
      <c r="BK21" s="1419"/>
      <c r="BL21" s="1419"/>
      <c r="BM21" s="1272"/>
      <c r="BN21" s="1419"/>
      <c r="BO21" s="1419"/>
      <c r="BP21" s="1272"/>
      <c r="BQ21" s="1591"/>
      <c r="BR21" s="1589"/>
      <c r="BS21" s="1074"/>
      <c r="BT21" s="1074"/>
      <c r="BU21" s="1635"/>
      <c r="BV21" s="34">
        <v>29</v>
      </c>
      <c r="BW21" s="416" t="s">
        <v>46</v>
      </c>
      <c r="BX21" s="332">
        <v>0.2</v>
      </c>
      <c r="BY21" s="359">
        <v>0.05</v>
      </c>
      <c r="BZ21" s="359">
        <v>0.05</v>
      </c>
      <c r="CA21" s="417" t="s">
        <v>522</v>
      </c>
      <c r="CB21" s="330" t="s">
        <v>47</v>
      </c>
      <c r="CC21" s="368">
        <v>0.05</v>
      </c>
      <c r="CD21" s="368">
        <v>0.05</v>
      </c>
      <c r="CE21" s="377" t="s">
        <v>522</v>
      </c>
      <c r="CF21" s="367" t="s">
        <v>47</v>
      </c>
      <c r="CG21" s="24">
        <v>0.05</v>
      </c>
      <c r="CH21" s="24">
        <v>0.05</v>
      </c>
      <c r="CI21" s="655" t="s">
        <v>522</v>
      </c>
      <c r="CJ21" s="638" t="s">
        <v>47</v>
      </c>
      <c r="CK21" s="116">
        <v>0.05</v>
      </c>
      <c r="CL21" s="116">
        <v>0.05</v>
      </c>
      <c r="CM21" s="767" t="s">
        <v>522</v>
      </c>
      <c r="CN21" s="702" t="s">
        <v>47</v>
      </c>
      <c r="CO21" s="1131"/>
      <c r="CP21" s="2040"/>
    </row>
    <row r="22" spans="1:94" ht="96" x14ac:dyDescent="0.25">
      <c r="A22" s="232"/>
      <c r="B22" s="1777"/>
      <c r="C22" s="1712"/>
      <c r="D22" s="1208">
        <v>12</v>
      </c>
      <c r="E22" s="1707" t="s">
        <v>693</v>
      </c>
      <c r="F22" s="1707" t="s">
        <v>31</v>
      </c>
      <c r="G22" s="1707" t="s">
        <v>32</v>
      </c>
      <c r="H22" s="1707" t="s">
        <v>72</v>
      </c>
      <c r="I22" s="1315" t="s">
        <v>451</v>
      </c>
      <c r="J22" s="1711">
        <v>2018</v>
      </c>
      <c r="K22" s="1713" t="s">
        <v>682</v>
      </c>
      <c r="L22" s="1715">
        <v>2</v>
      </c>
      <c r="M22" s="1685">
        <v>4561</v>
      </c>
      <c r="N22" s="1433">
        <f>L22/M22</f>
        <v>4.3850032887524668E-4</v>
      </c>
      <c r="O22" s="1685">
        <v>44</v>
      </c>
      <c r="P22" s="1685">
        <v>4561</v>
      </c>
      <c r="Q22" s="1433">
        <f>O22/P22</f>
        <v>9.6470072352554271E-3</v>
      </c>
      <c r="R22" s="1685">
        <v>55</v>
      </c>
      <c r="S22" s="1685">
        <v>4561</v>
      </c>
      <c r="T22" s="1433">
        <f>R22/S22</f>
        <v>1.2058759044069283E-2</v>
      </c>
      <c r="U22" s="1687">
        <f>L22+O22+R22</f>
        <v>101</v>
      </c>
      <c r="V22" s="1687">
        <v>4561</v>
      </c>
      <c r="W22" s="1704">
        <f>U22/V22</f>
        <v>2.2144266608199955E-2</v>
      </c>
      <c r="X22" s="1480">
        <v>56</v>
      </c>
      <c r="Y22" s="1685">
        <v>4561</v>
      </c>
      <c r="Z22" s="1433">
        <f>X22/Y22</f>
        <v>1.2278009208506906E-2</v>
      </c>
      <c r="AA22" s="1685">
        <v>40</v>
      </c>
      <c r="AB22" s="1685">
        <v>4561</v>
      </c>
      <c r="AC22" s="1433">
        <f>AA22/AB22</f>
        <v>8.7700065775049331E-3</v>
      </c>
      <c r="AD22" s="1685">
        <v>60</v>
      </c>
      <c r="AE22" s="1685">
        <v>4561</v>
      </c>
      <c r="AF22" s="1060">
        <f>AD22/AE22</f>
        <v>1.31550098662574E-2</v>
      </c>
      <c r="AG22" s="1687">
        <f>X22+AA22+AD22</f>
        <v>156</v>
      </c>
      <c r="AH22" s="1687">
        <v>4561</v>
      </c>
      <c r="AI22" s="1705">
        <f>AG22/AH22</f>
        <v>3.4203025652269237E-2</v>
      </c>
      <c r="AJ22" s="1691">
        <f>AG22+U22</f>
        <v>257</v>
      </c>
      <c r="AK22" s="1691">
        <v>4561</v>
      </c>
      <c r="AL22" s="1699">
        <f>AJ22/AK22</f>
        <v>5.6347292260469195E-2</v>
      </c>
      <c r="AM22" s="1685">
        <v>242</v>
      </c>
      <c r="AN22" s="1685">
        <v>4561</v>
      </c>
      <c r="AO22" s="1060">
        <f>AM22/AN22</f>
        <v>5.3058539793904846E-2</v>
      </c>
      <c r="AP22" s="1685">
        <v>38</v>
      </c>
      <c r="AQ22" s="1685">
        <v>4561</v>
      </c>
      <c r="AR22" s="1060">
        <f>AP22/AQ22</f>
        <v>8.331506248629687E-3</v>
      </c>
      <c r="AS22" s="1685">
        <v>0</v>
      </c>
      <c r="AT22" s="1685">
        <v>4561</v>
      </c>
      <c r="AU22" s="1060">
        <f>AS22/AT22</f>
        <v>0</v>
      </c>
      <c r="AV22" s="1685">
        <f>AM22+AP22+AS22</f>
        <v>280</v>
      </c>
      <c r="AW22" s="1685">
        <v>4561</v>
      </c>
      <c r="AX22" s="1060">
        <f>AV22/AW22</f>
        <v>6.1390046042534535E-2</v>
      </c>
      <c r="AY22" s="1685">
        <v>168</v>
      </c>
      <c r="AZ22" s="1685">
        <v>4561</v>
      </c>
      <c r="BA22" s="1060">
        <f>AY22/AZ22</f>
        <v>3.6834027625520717E-2</v>
      </c>
      <c r="BB22" s="1685">
        <v>92</v>
      </c>
      <c r="BC22" s="1685">
        <v>4561</v>
      </c>
      <c r="BD22" s="1060">
        <f>BB22/BC22</f>
        <v>2.0171015128261346E-2</v>
      </c>
      <c r="BE22" s="1685">
        <v>100</v>
      </c>
      <c r="BF22" s="1685">
        <v>4561</v>
      </c>
      <c r="BG22" s="1060">
        <f>BE22/BF22</f>
        <v>2.1925016443762334E-2</v>
      </c>
      <c r="BH22" s="1685">
        <f>AY22+BB22+BE22</f>
        <v>360</v>
      </c>
      <c r="BI22" s="1685">
        <v>4561</v>
      </c>
      <c r="BJ22" s="1060">
        <f>BH22/BI22</f>
        <v>7.8930059197544394E-2</v>
      </c>
      <c r="BK22" s="1685">
        <f>BH22+AV22</f>
        <v>640</v>
      </c>
      <c r="BL22" s="1685">
        <v>4561</v>
      </c>
      <c r="BM22" s="1060">
        <f>BK22/BL22</f>
        <v>0.14032010524007893</v>
      </c>
      <c r="BN22" s="1685">
        <f>BK22+AJ22</f>
        <v>897</v>
      </c>
      <c r="BO22" s="1685">
        <v>4561</v>
      </c>
      <c r="BP22" s="1433">
        <f>BN22/BO22</f>
        <v>0.19666739750054812</v>
      </c>
      <c r="BQ22" s="1060">
        <v>0.12</v>
      </c>
      <c r="BR22" s="1433">
        <f>BM22+AL22</f>
        <v>0.19666739750054812</v>
      </c>
      <c r="BS22" s="1060">
        <v>1</v>
      </c>
      <c r="BT22" s="1060"/>
      <c r="BU22" s="2038"/>
      <c r="BV22" s="34">
        <v>30</v>
      </c>
      <c r="BW22" s="33" t="s">
        <v>50</v>
      </c>
      <c r="BX22" s="334">
        <v>0.4</v>
      </c>
      <c r="BY22" s="359">
        <v>0.1</v>
      </c>
      <c r="BZ22" s="359">
        <v>0.1</v>
      </c>
      <c r="CA22" s="417" t="s">
        <v>523</v>
      </c>
      <c r="CB22" s="330" t="s">
        <v>52</v>
      </c>
      <c r="CC22" s="368">
        <v>0.1</v>
      </c>
      <c r="CD22" s="368">
        <v>0.1</v>
      </c>
      <c r="CE22" s="377" t="s">
        <v>523</v>
      </c>
      <c r="CF22" s="367" t="s">
        <v>52</v>
      </c>
      <c r="CG22" s="24">
        <v>0.1</v>
      </c>
      <c r="CH22" s="24">
        <v>0.1</v>
      </c>
      <c r="CI22" s="655" t="s">
        <v>523</v>
      </c>
      <c r="CJ22" s="638" t="s">
        <v>52</v>
      </c>
      <c r="CK22" s="116">
        <v>0.1</v>
      </c>
      <c r="CL22" s="116">
        <v>0.1</v>
      </c>
      <c r="CM22" s="767" t="s">
        <v>523</v>
      </c>
      <c r="CN22" s="702" t="s">
        <v>52</v>
      </c>
      <c r="CO22" s="1707" t="s">
        <v>55</v>
      </c>
      <c r="CP22" s="2040" t="s">
        <v>45</v>
      </c>
    </row>
    <row r="23" spans="1:94" ht="26.1" customHeight="1" x14ac:dyDescent="0.25">
      <c r="A23" s="232"/>
      <c r="B23" s="1777"/>
      <c r="C23" s="1712"/>
      <c r="D23" s="1208"/>
      <c r="E23" s="1708"/>
      <c r="F23" s="1708"/>
      <c r="G23" s="1708"/>
      <c r="H23" s="1708"/>
      <c r="I23" s="1710"/>
      <c r="J23" s="1712"/>
      <c r="K23" s="1714"/>
      <c r="L23" s="1716"/>
      <c r="M23" s="1686"/>
      <c r="N23" s="1683"/>
      <c r="O23" s="1686"/>
      <c r="P23" s="1686"/>
      <c r="Q23" s="1683"/>
      <c r="R23" s="1686"/>
      <c r="S23" s="1686"/>
      <c r="T23" s="1683"/>
      <c r="U23" s="1688"/>
      <c r="V23" s="1688"/>
      <c r="W23" s="1704"/>
      <c r="X23" s="1480"/>
      <c r="Y23" s="1686"/>
      <c r="Z23" s="1683"/>
      <c r="AA23" s="1686"/>
      <c r="AB23" s="1686"/>
      <c r="AC23" s="1683"/>
      <c r="AD23" s="1686"/>
      <c r="AE23" s="1686"/>
      <c r="AF23" s="1684"/>
      <c r="AG23" s="1688"/>
      <c r="AH23" s="1688"/>
      <c r="AI23" s="1706"/>
      <c r="AJ23" s="1692"/>
      <c r="AK23" s="1692"/>
      <c r="AL23" s="1700"/>
      <c r="AM23" s="1686"/>
      <c r="AN23" s="1686"/>
      <c r="AO23" s="1684"/>
      <c r="AP23" s="1686"/>
      <c r="AQ23" s="1686"/>
      <c r="AR23" s="1684"/>
      <c r="AS23" s="1686"/>
      <c r="AT23" s="1686"/>
      <c r="AU23" s="1684"/>
      <c r="AV23" s="1686"/>
      <c r="AW23" s="1686"/>
      <c r="AX23" s="1684"/>
      <c r="AY23" s="1686"/>
      <c r="AZ23" s="1686"/>
      <c r="BA23" s="1684"/>
      <c r="BB23" s="1686"/>
      <c r="BC23" s="1686"/>
      <c r="BD23" s="1684"/>
      <c r="BE23" s="1686"/>
      <c r="BF23" s="1686"/>
      <c r="BG23" s="1684"/>
      <c r="BH23" s="1686"/>
      <c r="BI23" s="1686"/>
      <c r="BJ23" s="1684"/>
      <c r="BK23" s="1686"/>
      <c r="BL23" s="1686"/>
      <c r="BM23" s="1684"/>
      <c r="BN23" s="1686"/>
      <c r="BO23" s="1686"/>
      <c r="BP23" s="1683"/>
      <c r="BQ23" s="1684"/>
      <c r="BR23" s="1683"/>
      <c r="BS23" s="1684"/>
      <c r="BT23" s="1684"/>
      <c r="BU23" s="2039"/>
      <c r="BV23" s="34">
        <v>31</v>
      </c>
      <c r="BW23" s="415" t="s">
        <v>261</v>
      </c>
      <c r="BX23" s="334">
        <v>0.4</v>
      </c>
      <c r="BY23" s="359">
        <v>0.1</v>
      </c>
      <c r="BZ23" s="359">
        <v>0.1</v>
      </c>
      <c r="CA23" s="417" t="s">
        <v>523</v>
      </c>
      <c r="CB23" s="330" t="s">
        <v>218</v>
      </c>
      <c r="CC23" s="368">
        <v>0.1</v>
      </c>
      <c r="CD23" s="368">
        <v>0.1</v>
      </c>
      <c r="CE23" s="377" t="s">
        <v>523</v>
      </c>
      <c r="CF23" s="367" t="s">
        <v>218</v>
      </c>
      <c r="CG23" s="24">
        <v>0.1</v>
      </c>
      <c r="CH23" s="24">
        <v>0.1</v>
      </c>
      <c r="CI23" s="655" t="s">
        <v>523</v>
      </c>
      <c r="CJ23" s="638" t="s">
        <v>218</v>
      </c>
      <c r="CK23" s="116">
        <v>0.1</v>
      </c>
      <c r="CL23" s="116">
        <v>0.1</v>
      </c>
      <c r="CM23" s="767" t="s">
        <v>523</v>
      </c>
      <c r="CN23" s="702" t="s">
        <v>218</v>
      </c>
      <c r="CO23" s="1708"/>
      <c r="CP23" s="2040"/>
    </row>
    <row r="24" spans="1:94" ht="90.95" customHeight="1" x14ac:dyDescent="0.25">
      <c r="A24" s="232"/>
      <c r="B24" s="1777"/>
      <c r="C24" s="1712"/>
      <c r="D24" s="1208"/>
      <c r="E24" s="1709"/>
      <c r="F24" s="1709"/>
      <c r="G24" s="1709"/>
      <c r="H24" s="1708"/>
      <c r="I24" s="1710"/>
      <c r="J24" s="1712"/>
      <c r="K24" s="1714"/>
      <c r="L24" s="1716"/>
      <c r="M24" s="1686"/>
      <c r="N24" s="1683"/>
      <c r="O24" s="1686"/>
      <c r="P24" s="1686"/>
      <c r="Q24" s="1683"/>
      <c r="R24" s="1686"/>
      <c r="S24" s="1686"/>
      <c r="T24" s="1683"/>
      <c r="U24" s="1688"/>
      <c r="V24" s="1688"/>
      <c r="W24" s="1704"/>
      <c r="X24" s="1480"/>
      <c r="Y24" s="1686"/>
      <c r="Z24" s="1683"/>
      <c r="AA24" s="1686"/>
      <c r="AB24" s="1686"/>
      <c r="AC24" s="1683"/>
      <c r="AD24" s="1686"/>
      <c r="AE24" s="1686"/>
      <c r="AF24" s="1684"/>
      <c r="AG24" s="1688"/>
      <c r="AH24" s="1688"/>
      <c r="AI24" s="1706"/>
      <c r="AJ24" s="1692"/>
      <c r="AK24" s="1692"/>
      <c r="AL24" s="1700"/>
      <c r="AM24" s="1686"/>
      <c r="AN24" s="1686"/>
      <c r="AO24" s="1684"/>
      <c r="AP24" s="1686"/>
      <c r="AQ24" s="1686"/>
      <c r="AR24" s="1684"/>
      <c r="AS24" s="1686"/>
      <c r="AT24" s="1686"/>
      <c r="AU24" s="1684"/>
      <c r="AV24" s="1686"/>
      <c r="AW24" s="1686"/>
      <c r="AX24" s="1684"/>
      <c r="AY24" s="1686"/>
      <c r="AZ24" s="1686"/>
      <c r="BA24" s="1684"/>
      <c r="BB24" s="1686"/>
      <c r="BC24" s="1686"/>
      <c r="BD24" s="1684"/>
      <c r="BE24" s="1686"/>
      <c r="BF24" s="1686"/>
      <c r="BG24" s="1684"/>
      <c r="BH24" s="1686"/>
      <c r="BI24" s="1686"/>
      <c r="BJ24" s="1684"/>
      <c r="BK24" s="1686"/>
      <c r="BL24" s="1686"/>
      <c r="BM24" s="1684"/>
      <c r="BN24" s="1686"/>
      <c r="BO24" s="1686"/>
      <c r="BP24" s="1683"/>
      <c r="BQ24" s="1684"/>
      <c r="BR24" s="1683"/>
      <c r="BS24" s="1684"/>
      <c r="BT24" s="1684"/>
      <c r="BU24" s="2039"/>
      <c r="BV24" s="34">
        <v>32</v>
      </c>
      <c r="BW24" s="416" t="s">
        <v>51</v>
      </c>
      <c r="BX24" s="332">
        <v>0.2</v>
      </c>
      <c r="BY24" s="359">
        <v>0.05</v>
      </c>
      <c r="BZ24" s="359">
        <v>0.05</v>
      </c>
      <c r="CA24" s="417" t="s">
        <v>523</v>
      </c>
      <c r="CB24" s="330" t="s">
        <v>53</v>
      </c>
      <c r="CC24" s="368">
        <v>0.05</v>
      </c>
      <c r="CD24" s="368">
        <v>0.05</v>
      </c>
      <c r="CE24" s="377" t="s">
        <v>523</v>
      </c>
      <c r="CF24" s="367" t="s">
        <v>53</v>
      </c>
      <c r="CG24" s="24">
        <v>0.05</v>
      </c>
      <c r="CH24" s="24">
        <v>0.05</v>
      </c>
      <c r="CI24" s="655" t="s">
        <v>523</v>
      </c>
      <c r="CJ24" s="638" t="s">
        <v>53</v>
      </c>
      <c r="CK24" s="116">
        <v>0.05</v>
      </c>
      <c r="CL24" s="116">
        <v>0.05</v>
      </c>
      <c r="CM24" s="767" t="s">
        <v>523</v>
      </c>
      <c r="CN24" s="702" t="s">
        <v>53</v>
      </c>
      <c r="CO24" s="1708"/>
      <c r="CP24" s="2040"/>
    </row>
    <row r="25" spans="1:94" ht="27" customHeight="1" x14ac:dyDescent="0.25">
      <c r="A25" s="232"/>
      <c r="B25" s="1777"/>
      <c r="C25" s="1712"/>
      <c r="D25" s="1693">
        <v>13</v>
      </c>
      <c r="E25" s="1118" t="s">
        <v>442</v>
      </c>
      <c r="F25" s="1695" t="s">
        <v>441</v>
      </c>
      <c r="G25" s="1695" t="s">
        <v>416</v>
      </c>
      <c r="H25" s="1697" t="s">
        <v>29</v>
      </c>
      <c r="I25" s="1695" t="s">
        <v>443</v>
      </c>
      <c r="J25" s="1697">
        <v>2018</v>
      </c>
      <c r="K25" s="1701" t="s">
        <v>683</v>
      </c>
      <c r="L25" s="1626">
        <v>11</v>
      </c>
      <c r="M25" s="1613">
        <v>1589</v>
      </c>
      <c r="N25" s="1623">
        <f>L25/M25</f>
        <v>6.9225928256765263E-3</v>
      </c>
      <c r="O25" s="1613">
        <v>14</v>
      </c>
      <c r="P25" s="1613">
        <v>1589</v>
      </c>
      <c r="Q25" s="1623">
        <f>O25/P25</f>
        <v>8.8105726872246704E-3</v>
      </c>
      <c r="R25" s="1613">
        <v>22</v>
      </c>
      <c r="S25" s="1613">
        <v>1589</v>
      </c>
      <c r="T25" s="1623">
        <f>R25/S25</f>
        <v>1.3845185651353053E-2</v>
      </c>
      <c r="U25" s="1594">
        <f>L25+O25+R25</f>
        <v>47</v>
      </c>
      <c r="V25" s="1594">
        <v>1589</v>
      </c>
      <c r="W25" s="1595">
        <f>U25/V25</f>
        <v>2.9578351164254248E-2</v>
      </c>
      <c r="X25" s="1613">
        <v>8</v>
      </c>
      <c r="Y25" s="1613">
        <v>1589</v>
      </c>
      <c r="Z25" s="1623">
        <f>X25/Y25</f>
        <v>5.034612964128383E-3</v>
      </c>
      <c r="AA25" s="1613">
        <v>6</v>
      </c>
      <c r="AB25" s="1613">
        <v>1589</v>
      </c>
      <c r="AC25" s="1623">
        <f>AA25/AB25</f>
        <v>3.775959723096287E-3</v>
      </c>
      <c r="AD25" s="1613">
        <v>0</v>
      </c>
      <c r="AE25" s="1613">
        <v>1589</v>
      </c>
      <c r="AF25" s="1112">
        <v>0</v>
      </c>
      <c r="AG25" s="1594">
        <f>X25+AA25+AD25</f>
        <v>14</v>
      </c>
      <c r="AH25" s="1594">
        <v>1589</v>
      </c>
      <c r="AI25" s="1595">
        <f>AG25/AH25</f>
        <v>8.8105726872246704E-3</v>
      </c>
      <c r="AJ25" s="1596">
        <f>AG25+U25</f>
        <v>61</v>
      </c>
      <c r="AK25" s="1596">
        <v>1589</v>
      </c>
      <c r="AL25" s="1597">
        <f>AJ25/AK25</f>
        <v>3.8388923851478921E-2</v>
      </c>
      <c r="AM25" s="1613">
        <v>3</v>
      </c>
      <c r="AN25" s="1613">
        <v>1589</v>
      </c>
      <c r="AO25" s="1623">
        <f>AM25/AN25</f>
        <v>1.8879798615481435E-3</v>
      </c>
      <c r="AP25" s="1613">
        <v>24</v>
      </c>
      <c r="AQ25" s="1613">
        <v>1589</v>
      </c>
      <c r="AR25" s="1623">
        <f>AP25/AQ25</f>
        <v>1.5103838892385148E-2</v>
      </c>
      <c r="AS25" s="1613">
        <v>32</v>
      </c>
      <c r="AT25" s="1613">
        <v>1589</v>
      </c>
      <c r="AU25" s="1623">
        <f>AS25/AT25</f>
        <v>2.0138451856513532E-2</v>
      </c>
      <c r="AV25" s="1613">
        <f>AS25+AP25+AM25</f>
        <v>59</v>
      </c>
      <c r="AW25" s="1613">
        <v>1589</v>
      </c>
      <c r="AX25" s="1623">
        <f>AV25/AW25</f>
        <v>3.7130270610446825E-2</v>
      </c>
      <c r="AY25" s="1613">
        <v>13</v>
      </c>
      <c r="AZ25" s="1613">
        <v>1589</v>
      </c>
      <c r="BA25" s="1623">
        <f>AY25/AZ25</f>
        <v>8.1812460667086209E-3</v>
      </c>
      <c r="BB25" s="1613">
        <v>4</v>
      </c>
      <c r="BC25" s="1613">
        <v>1589</v>
      </c>
      <c r="BD25" s="1623">
        <f>BB25/BC25</f>
        <v>2.5173064820641915E-3</v>
      </c>
      <c r="BE25" s="1613">
        <v>9</v>
      </c>
      <c r="BF25" s="1613">
        <v>1589</v>
      </c>
      <c r="BG25" s="1623">
        <f>BE25/BF25</f>
        <v>5.6639395846444307E-3</v>
      </c>
      <c r="BH25" s="1613">
        <f>AY25+BB25+BE25</f>
        <v>26</v>
      </c>
      <c r="BI25" s="1613">
        <v>1589</v>
      </c>
      <c r="BJ25" s="1623">
        <f>BH25/BI25</f>
        <v>1.6362492133417242E-2</v>
      </c>
      <c r="BK25" s="1613">
        <f>BH25+AV25</f>
        <v>85</v>
      </c>
      <c r="BL25" s="1613">
        <v>1589</v>
      </c>
      <c r="BM25" s="1623">
        <f>BK25/BL25</f>
        <v>5.3492762743864067E-2</v>
      </c>
      <c r="BN25" s="1613">
        <f>BK25+AJ25</f>
        <v>146</v>
      </c>
      <c r="BO25" s="1613">
        <v>1589</v>
      </c>
      <c r="BP25" s="1623">
        <f>BN25/BO25</f>
        <v>9.1881686595342987E-2</v>
      </c>
      <c r="BQ25" s="1623">
        <v>3.0599999999999999E-2</v>
      </c>
      <c r="BR25" s="1623">
        <f>BP25</f>
        <v>9.1881686595342987E-2</v>
      </c>
      <c r="BS25" s="1623">
        <v>1</v>
      </c>
      <c r="BT25" s="1623"/>
      <c r="BU25" s="2036"/>
      <c r="BV25" s="34">
        <v>33</v>
      </c>
      <c r="BW25" s="33" t="s">
        <v>268</v>
      </c>
      <c r="BX25" s="331">
        <v>0.5</v>
      </c>
      <c r="BY25" s="357">
        <v>0.125</v>
      </c>
      <c r="BZ25" s="357">
        <v>0.125</v>
      </c>
      <c r="CA25" s="376" t="s">
        <v>518</v>
      </c>
      <c r="CB25" s="395" t="s">
        <v>519</v>
      </c>
      <c r="CC25" s="365">
        <v>0.125</v>
      </c>
      <c r="CD25" s="365">
        <v>0.125</v>
      </c>
      <c r="CE25" s="369" t="s">
        <v>518</v>
      </c>
      <c r="CF25" s="400" t="s">
        <v>519</v>
      </c>
      <c r="CG25" s="99">
        <v>0.125</v>
      </c>
      <c r="CH25" s="99">
        <v>0.125</v>
      </c>
      <c r="CI25" s="657" t="s">
        <v>518</v>
      </c>
      <c r="CJ25" s="638" t="s">
        <v>519</v>
      </c>
      <c r="CK25" s="766">
        <v>0.125</v>
      </c>
      <c r="CL25" s="766">
        <v>0.125</v>
      </c>
      <c r="CM25" s="112" t="s">
        <v>518</v>
      </c>
      <c r="CN25" s="702" t="s">
        <v>519</v>
      </c>
      <c r="CO25" s="1708"/>
      <c r="CP25" s="2040"/>
    </row>
    <row r="26" spans="1:94" ht="41.1" customHeight="1" thickBot="1" x14ac:dyDescent="0.3">
      <c r="A26" s="232"/>
      <c r="B26" s="1778"/>
      <c r="C26" s="1780"/>
      <c r="D26" s="1694"/>
      <c r="E26" s="1470"/>
      <c r="F26" s="1696"/>
      <c r="G26" s="1696"/>
      <c r="H26" s="1698"/>
      <c r="I26" s="1698"/>
      <c r="J26" s="1698"/>
      <c r="K26" s="1702"/>
      <c r="L26" s="1703"/>
      <c r="M26" s="1681"/>
      <c r="N26" s="1677"/>
      <c r="O26" s="1681"/>
      <c r="P26" s="1681"/>
      <c r="Q26" s="1677"/>
      <c r="R26" s="1681"/>
      <c r="S26" s="1681"/>
      <c r="T26" s="1677"/>
      <c r="U26" s="1678"/>
      <c r="V26" s="1678"/>
      <c r="W26" s="1679"/>
      <c r="X26" s="1681"/>
      <c r="Y26" s="1681"/>
      <c r="Z26" s="1677"/>
      <c r="AA26" s="1681"/>
      <c r="AB26" s="1681"/>
      <c r="AC26" s="1677"/>
      <c r="AD26" s="1681"/>
      <c r="AE26" s="1681"/>
      <c r="AF26" s="1682"/>
      <c r="AG26" s="1678"/>
      <c r="AH26" s="1678"/>
      <c r="AI26" s="1679"/>
      <c r="AJ26" s="1680"/>
      <c r="AK26" s="1680"/>
      <c r="AL26" s="1676"/>
      <c r="AM26" s="1681"/>
      <c r="AN26" s="1681"/>
      <c r="AO26" s="1677"/>
      <c r="AP26" s="1681"/>
      <c r="AQ26" s="1681"/>
      <c r="AR26" s="1677"/>
      <c r="AS26" s="1681"/>
      <c r="AT26" s="1681"/>
      <c r="AU26" s="1677"/>
      <c r="AV26" s="1681"/>
      <c r="AW26" s="1681"/>
      <c r="AX26" s="1677"/>
      <c r="AY26" s="1681"/>
      <c r="AZ26" s="1681"/>
      <c r="BA26" s="1677"/>
      <c r="BB26" s="1681"/>
      <c r="BC26" s="1681"/>
      <c r="BD26" s="1677"/>
      <c r="BE26" s="1681"/>
      <c r="BF26" s="1681"/>
      <c r="BG26" s="1677"/>
      <c r="BH26" s="1681"/>
      <c r="BI26" s="1681"/>
      <c r="BJ26" s="1677"/>
      <c r="BK26" s="1681"/>
      <c r="BL26" s="1681"/>
      <c r="BM26" s="1677"/>
      <c r="BN26" s="1681"/>
      <c r="BO26" s="1681"/>
      <c r="BP26" s="1677"/>
      <c r="BQ26" s="1677"/>
      <c r="BR26" s="1677"/>
      <c r="BS26" s="1677"/>
      <c r="BT26" s="1677"/>
      <c r="BU26" s="2037"/>
      <c r="BV26" s="374">
        <v>34</v>
      </c>
      <c r="BW26" s="414" t="s">
        <v>269</v>
      </c>
      <c r="BX26" s="375">
        <v>0.5</v>
      </c>
      <c r="BY26" s="360">
        <v>0.125</v>
      </c>
      <c r="BZ26" s="360">
        <v>0.125</v>
      </c>
      <c r="CA26" s="411" t="s">
        <v>520</v>
      </c>
      <c r="CB26" s="396" t="s">
        <v>519</v>
      </c>
      <c r="CC26" s="370">
        <v>0.125</v>
      </c>
      <c r="CD26" s="370">
        <v>0.125</v>
      </c>
      <c r="CE26" s="412" t="s">
        <v>520</v>
      </c>
      <c r="CF26" s="413" t="s">
        <v>519</v>
      </c>
      <c r="CG26" s="104">
        <v>0.125</v>
      </c>
      <c r="CH26" s="104">
        <v>0.125</v>
      </c>
      <c r="CI26" s="105" t="s">
        <v>520</v>
      </c>
      <c r="CJ26" s="643" t="s">
        <v>519</v>
      </c>
      <c r="CK26" s="769">
        <v>0.125</v>
      </c>
      <c r="CL26" s="769">
        <v>0.125</v>
      </c>
      <c r="CM26" s="770" t="s">
        <v>520</v>
      </c>
      <c r="CN26" s="714" t="s">
        <v>519</v>
      </c>
      <c r="CO26" s="1929"/>
      <c r="CP26" s="2041"/>
    </row>
  </sheetData>
  <mergeCells count="628">
    <mergeCell ref="AG2:AI3"/>
    <mergeCell ref="R2:T3"/>
    <mergeCell ref="CL1:CL4"/>
    <mergeCell ref="CM1:CM4"/>
    <mergeCell ref="CN1:CN4"/>
    <mergeCell ref="A1:A4"/>
    <mergeCell ref="B1:B4"/>
    <mergeCell ref="C1:C4"/>
    <mergeCell ref="D1:D4"/>
    <mergeCell ref="E1:E4"/>
    <mergeCell ref="F1:J1"/>
    <mergeCell ref="I3:I4"/>
    <mergeCell ref="J3:J4"/>
    <mergeCell ref="CK1:CK4"/>
    <mergeCell ref="AP2:AR3"/>
    <mergeCell ref="AS2:AU3"/>
    <mergeCell ref="CH1:CH4"/>
    <mergeCell ref="CI1:CI4"/>
    <mergeCell ref="CJ1:CJ4"/>
    <mergeCell ref="AY2:BA3"/>
    <mergeCell ref="BB2:BD3"/>
    <mergeCell ref="BE2:BG3"/>
    <mergeCell ref="BH2:BJ3"/>
    <mergeCell ref="BK2:BM3"/>
    <mergeCell ref="AD2:AF3"/>
    <mergeCell ref="AJ5:AJ7"/>
    <mergeCell ref="AJ2:AL3"/>
    <mergeCell ref="X2:Z3"/>
    <mergeCell ref="AA2:AC3"/>
    <mergeCell ref="CO1:CO4"/>
    <mergeCell ref="CP1:CP4"/>
    <mergeCell ref="F2:F4"/>
    <mergeCell ref="G2:G4"/>
    <mergeCell ref="H2:H4"/>
    <mergeCell ref="I2:J2"/>
    <mergeCell ref="L2:N3"/>
    <mergeCell ref="O2:Q3"/>
    <mergeCell ref="BU1:BU4"/>
    <mergeCell ref="BV1:BW4"/>
    <mergeCell ref="BX1:BX4"/>
    <mergeCell ref="BY1:BY4"/>
    <mergeCell ref="CC1:CC4"/>
    <mergeCell ref="CG1:CG4"/>
    <mergeCell ref="K1:K4"/>
    <mergeCell ref="L1:BM1"/>
    <mergeCell ref="BQ1:BQ4"/>
    <mergeCell ref="BR1:BR4"/>
    <mergeCell ref="BS1:BS4"/>
    <mergeCell ref="BT1:BT4"/>
    <mergeCell ref="H25:H26"/>
    <mergeCell ref="U2:W3"/>
    <mergeCell ref="AV2:AX3"/>
    <mergeCell ref="AM2:AO3"/>
    <mergeCell ref="H5:H7"/>
    <mergeCell ref="I5:I7"/>
    <mergeCell ref="J5:J7"/>
    <mergeCell ref="K5:K7"/>
    <mergeCell ref="L5:L7"/>
    <mergeCell ref="M5:M7"/>
    <mergeCell ref="T5:T7"/>
    <mergeCell ref="U5:U7"/>
    <mergeCell ref="V5:V7"/>
    <mergeCell ref="W5:W7"/>
    <mergeCell ref="X5:X7"/>
    <mergeCell ref="Y5:Y7"/>
    <mergeCell ref="N5:N7"/>
    <mergeCell ref="O5:O7"/>
    <mergeCell ref="P5:P7"/>
    <mergeCell ref="Q5:Q7"/>
    <mergeCell ref="R5:R7"/>
    <mergeCell ref="S5:S7"/>
    <mergeCell ref="AH5:AH7"/>
    <mergeCell ref="AI5:AI7"/>
    <mergeCell ref="L13:L14"/>
    <mergeCell ref="B5:B26"/>
    <mergeCell ref="C5:C26"/>
    <mergeCell ref="D5:D7"/>
    <mergeCell ref="E5:E7"/>
    <mergeCell ref="F5:F7"/>
    <mergeCell ref="G5:G7"/>
    <mergeCell ref="I8:I9"/>
    <mergeCell ref="J8:J9"/>
    <mergeCell ref="K8:K9"/>
    <mergeCell ref="D16:D18"/>
    <mergeCell ref="E16:E18"/>
    <mergeCell ref="F16:F18"/>
    <mergeCell ref="G16:G18"/>
    <mergeCell ref="H16:H18"/>
    <mergeCell ref="I16:I18"/>
    <mergeCell ref="J16:J18"/>
    <mergeCell ref="K16:K18"/>
    <mergeCell ref="J22:J24"/>
    <mergeCell ref="K22:K24"/>
    <mergeCell ref="D25:D26"/>
    <mergeCell ref="E25:E26"/>
    <mergeCell ref="F25:F26"/>
    <mergeCell ref="G25:G26"/>
    <mergeCell ref="I22:I24"/>
    <mergeCell ref="D13:D14"/>
    <mergeCell ref="E13:E14"/>
    <mergeCell ref="F13:F14"/>
    <mergeCell ref="G13:G14"/>
    <mergeCell ref="H13:H14"/>
    <mergeCell ref="I13:I14"/>
    <mergeCell ref="J13:J14"/>
    <mergeCell ref="K13:K14"/>
    <mergeCell ref="D22:D24"/>
    <mergeCell ref="E22:E24"/>
    <mergeCell ref="F22:F24"/>
    <mergeCell ref="G22:G24"/>
    <mergeCell ref="H22:H24"/>
    <mergeCell ref="D8:D9"/>
    <mergeCell ref="E8:E9"/>
    <mergeCell ref="F8:F9"/>
    <mergeCell ref="G8:G9"/>
    <mergeCell ref="H8:H9"/>
    <mergeCell ref="Z5:Z7"/>
    <mergeCell ref="AA5:AA7"/>
    <mergeCell ref="U8:U9"/>
    <mergeCell ref="V8:V9"/>
    <mergeCell ref="W8:W9"/>
    <mergeCell ref="X8:X9"/>
    <mergeCell ref="Y8:Y9"/>
    <mergeCell ref="Z8:Z9"/>
    <mergeCell ref="AY5:AY7"/>
    <mergeCell ref="AB8:AB9"/>
    <mergeCell ref="AC8:AC9"/>
    <mergeCell ref="AD8:AD9"/>
    <mergeCell ref="AE8:AE9"/>
    <mergeCell ref="AF8:AF9"/>
    <mergeCell ref="AS8:AS9"/>
    <mergeCell ref="AT8:AT9"/>
    <mergeCell ref="AU8:AU9"/>
    <mergeCell ref="AV8:AV9"/>
    <mergeCell ref="AW8:AW9"/>
    <mergeCell ref="AB5:AB7"/>
    <mergeCell ref="AC5:AC7"/>
    <mergeCell ref="AD5:AD7"/>
    <mergeCell ref="AE5:AE7"/>
    <mergeCell ref="AK5:AK7"/>
    <mergeCell ref="AF5:AF7"/>
    <mergeCell ref="AG5:AG7"/>
    <mergeCell ref="BL8:BL9"/>
    <mergeCell ref="BM8:BM9"/>
    <mergeCell ref="CP5:CP7"/>
    <mergeCell ref="BJ5:BJ7"/>
    <mergeCell ref="BK5:BK7"/>
    <mergeCell ref="BL5:BL7"/>
    <mergeCell ref="BM5:BM7"/>
    <mergeCell ref="BQ5:BQ7"/>
    <mergeCell ref="BR5:BR7"/>
    <mergeCell ref="BD5:BD7"/>
    <mergeCell ref="BE5:BE7"/>
    <mergeCell ref="BF5:BF7"/>
    <mergeCell ref="BG5:BG7"/>
    <mergeCell ref="BH5:BH7"/>
    <mergeCell ref="BI5:BI7"/>
    <mergeCell ref="CO5:CO7"/>
    <mergeCell ref="AG8:AG9"/>
    <mergeCell ref="AH8:AH9"/>
    <mergeCell ref="AX5:AX7"/>
    <mergeCell ref="AZ5:AZ7"/>
    <mergeCell ref="BA5:BA7"/>
    <mergeCell ref="BB5:BB7"/>
    <mergeCell ref="BC5:BC7"/>
    <mergeCell ref="AR5:AR7"/>
    <mergeCell ref="AS5:AS7"/>
    <mergeCell ref="AT5:AT7"/>
    <mergeCell ref="AU5:AU7"/>
    <mergeCell ref="AV5:AV7"/>
    <mergeCell ref="AW5:AW7"/>
    <mergeCell ref="AL5:AL7"/>
    <mergeCell ref="AM5:AM7"/>
    <mergeCell ref="AN5:AN7"/>
    <mergeCell ref="AO5:AO7"/>
    <mergeCell ref="AP5:AP7"/>
    <mergeCell ref="AQ5:AQ7"/>
    <mergeCell ref="BK8:BK9"/>
    <mergeCell ref="BI8:BI9"/>
    <mergeCell ref="BG8:BG9"/>
    <mergeCell ref="BJ8:BJ9"/>
    <mergeCell ref="BE8:BE9"/>
    <mergeCell ref="AS10:AS11"/>
    <mergeCell ref="AT10:AT11"/>
    <mergeCell ref="AU10:AU11"/>
    <mergeCell ref="N8:N9"/>
    <mergeCell ref="O8:O9"/>
    <mergeCell ref="P8:P9"/>
    <mergeCell ref="Q8:Q9"/>
    <mergeCell ref="R8:R9"/>
    <mergeCell ref="S8:S9"/>
    <mergeCell ref="T8:T9"/>
    <mergeCell ref="AN8:AN9"/>
    <mergeCell ref="AO8:AO9"/>
    <mergeCell ref="AP8:AP9"/>
    <mergeCell ref="AQ8:AQ9"/>
    <mergeCell ref="BH8:BH9"/>
    <mergeCell ref="AK8:AK9"/>
    <mergeCell ref="AL8:AL9"/>
    <mergeCell ref="AA8:AA9"/>
    <mergeCell ref="AY8:AY9"/>
    <mergeCell ref="AI8:AI9"/>
    <mergeCell ref="AJ8:AJ9"/>
    <mergeCell ref="AR8:AR9"/>
    <mergeCell ref="D10:D11"/>
    <mergeCell ref="E10:E11"/>
    <mergeCell ref="F10:F11"/>
    <mergeCell ref="G10:G11"/>
    <mergeCell ref="H10:H11"/>
    <mergeCell ref="I10:I11"/>
    <mergeCell ref="J10:J11"/>
    <mergeCell ref="K10:K11"/>
    <mergeCell ref="AJ10:AJ11"/>
    <mergeCell ref="AD10:AD11"/>
    <mergeCell ref="AE10:AE11"/>
    <mergeCell ref="AF10:AF11"/>
    <mergeCell ref="X10:X11"/>
    <mergeCell ref="Y10:Y11"/>
    <mergeCell ref="AG10:AG11"/>
    <mergeCell ref="AH10:AH11"/>
    <mergeCell ref="L8:L9"/>
    <mergeCell ref="M8:M9"/>
    <mergeCell ref="L10:L11"/>
    <mergeCell ref="M10:M11"/>
    <mergeCell ref="AI10:AI11"/>
    <mergeCell ref="Z10:Z11"/>
    <mergeCell ref="AA10:AA11"/>
    <mergeCell ref="AB10:AB11"/>
    <mergeCell ref="AC10:AC11"/>
    <mergeCell ref="N10:N11"/>
    <mergeCell ref="O10:O11"/>
    <mergeCell ref="P10:P11"/>
    <mergeCell ref="Q10:Q11"/>
    <mergeCell ref="R10:R11"/>
    <mergeCell ref="S10:S11"/>
    <mergeCell ref="T10:T11"/>
    <mergeCell ref="U10:U11"/>
    <mergeCell ref="V10:V11"/>
    <mergeCell ref="W10:W11"/>
    <mergeCell ref="AP10:AP11"/>
    <mergeCell ref="AQ10:AQ11"/>
    <mergeCell ref="AR10:AR11"/>
    <mergeCell ref="AX8:AX9"/>
    <mergeCell ref="AM8:AM9"/>
    <mergeCell ref="BF8:BF9"/>
    <mergeCell ref="AK10:AK11"/>
    <mergeCell ref="AL10:AL11"/>
    <mergeCell ref="AM10:AM11"/>
    <mergeCell ref="AN10:AN11"/>
    <mergeCell ref="AO10:AO11"/>
    <mergeCell ref="AZ8:AZ9"/>
    <mergeCell ref="BA8:BA9"/>
    <mergeCell ref="BB8:BB9"/>
    <mergeCell ref="BC8:BC9"/>
    <mergeCell ref="BD8:BD9"/>
    <mergeCell ref="BL10:BL11"/>
    <mergeCell ref="BM10:BM11"/>
    <mergeCell ref="BB10:BB11"/>
    <mergeCell ref="BC10:BC11"/>
    <mergeCell ref="BD10:BD11"/>
    <mergeCell ref="BE10:BE11"/>
    <mergeCell ref="BF10:BF11"/>
    <mergeCell ref="BG10:BG11"/>
    <mergeCell ref="AV10:AV11"/>
    <mergeCell ref="AW10:AW11"/>
    <mergeCell ref="AX10:AX11"/>
    <mergeCell ref="AY10:AY11"/>
    <mergeCell ref="AZ10:AZ11"/>
    <mergeCell ref="BA10:BA11"/>
    <mergeCell ref="BH10:BH11"/>
    <mergeCell ref="BI10:BI11"/>
    <mergeCell ref="BJ10:BJ11"/>
    <mergeCell ref="BK10:BK11"/>
    <mergeCell ref="O13:O14"/>
    <mergeCell ref="P13:P14"/>
    <mergeCell ref="Q13:Q14"/>
    <mergeCell ref="R13:R14"/>
    <mergeCell ref="S13:S14"/>
    <mergeCell ref="T13:T14"/>
    <mergeCell ref="M13:M14"/>
    <mergeCell ref="N13:N14"/>
    <mergeCell ref="AA13:AA14"/>
    <mergeCell ref="AB13:AB14"/>
    <mergeCell ref="AC13:AC14"/>
    <mergeCell ref="AD13:AD14"/>
    <mergeCell ref="AE13:AE14"/>
    <mergeCell ref="AF13:AF14"/>
    <mergeCell ref="U13:U14"/>
    <mergeCell ref="V13:V14"/>
    <mergeCell ref="W13:W14"/>
    <mergeCell ref="X13:X14"/>
    <mergeCell ref="Y13:Y14"/>
    <mergeCell ref="Z13:Z14"/>
    <mergeCell ref="AP13:AP14"/>
    <mergeCell ref="AQ13:AQ14"/>
    <mergeCell ref="AR13:AR14"/>
    <mergeCell ref="AG13:AG14"/>
    <mergeCell ref="AH13:AH14"/>
    <mergeCell ref="AI13:AI14"/>
    <mergeCell ref="AJ13:AJ14"/>
    <mergeCell ref="AK13:AK14"/>
    <mergeCell ref="AL13:AL14"/>
    <mergeCell ref="AM13:AM14"/>
    <mergeCell ref="AN13:AN14"/>
    <mergeCell ref="AO13:AO14"/>
    <mergeCell ref="BL13:BL14"/>
    <mergeCell ref="BM13:BM14"/>
    <mergeCell ref="BQ13:BQ14"/>
    <mergeCell ref="BR13:BR14"/>
    <mergeCell ref="BS13:BS14"/>
    <mergeCell ref="BE13:BE14"/>
    <mergeCell ref="BF13:BF14"/>
    <mergeCell ref="BG13:BG14"/>
    <mergeCell ref="BH13:BH14"/>
    <mergeCell ref="BI13:BI14"/>
    <mergeCell ref="BJ13:BJ14"/>
    <mergeCell ref="BK13:BK14"/>
    <mergeCell ref="AY13:AY14"/>
    <mergeCell ref="AZ13:AZ14"/>
    <mergeCell ref="BA13:BA14"/>
    <mergeCell ref="BB13:BB14"/>
    <mergeCell ref="BC13:BC14"/>
    <mergeCell ref="BD13:BD14"/>
    <mergeCell ref="AS13:AS14"/>
    <mergeCell ref="AT13:AT14"/>
    <mergeCell ref="AU13:AU14"/>
    <mergeCell ref="AV13:AV14"/>
    <mergeCell ref="AW13:AW14"/>
    <mergeCell ref="AX13:AX14"/>
    <mergeCell ref="R16:R18"/>
    <mergeCell ref="S16:S18"/>
    <mergeCell ref="T16:T18"/>
    <mergeCell ref="U16:U18"/>
    <mergeCell ref="V16:V18"/>
    <mergeCell ref="W16:W18"/>
    <mergeCell ref="L16:L18"/>
    <mergeCell ref="M16:M18"/>
    <mergeCell ref="N16:N18"/>
    <mergeCell ref="O16:O18"/>
    <mergeCell ref="P16:P18"/>
    <mergeCell ref="Q16:Q18"/>
    <mergeCell ref="AD16:AD18"/>
    <mergeCell ref="AE16:AE18"/>
    <mergeCell ref="AF16:AF18"/>
    <mergeCell ref="AG16:AG18"/>
    <mergeCell ref="AH16:AH18"/>
    <mergeCell ref="AI16:AI18"/>
    <mergeCell ref="X16:X18"/>
    <mergeCell ref="Y16:Y18"/>
    <mergeCell ref="Z16:Z18"/>
    <mergeCell ref="AA16:AA18"/>
    <mergeCell ref="AB16:AB18"/>
    <mergeCell ref="AC16:AC18"/>
    <mergeCell ref="AP16:AP18"/>
    <mergeCell ref="AQ16:AQ18"/>
    <mergeCell ref="AR16:AR18"/>
    <mergeCell ref="AS16:AS18"/>
    <mergeCell ref="AT16:AT18"/>
    <mergeCell ref="AU16:AU18"/>
    <mergeCell ref="AJ16:AJ18"/>
    <mergeCell ref="AK16:AK18"/>
    <mergeCell ref="AL16:AL18"/>
    <mergeCell ref="AM16:AM18"/>
    <mergeCell ref="AN16:AN18"/>
    <mergeCell ref="AO16:AO18"/>
    <mergeCell ref="BD16:BD18"/>
    <mergeCell ref="BE16:BE18"/>
    <mergeCell ref="BF16:BF18"/>
    <mergeCell ref="BG16:BG18"/>
    <mergeCell ref="AV16:AV18"/>
    <mergeCell ref="AW16:AW18"/>
    <mergeCell ref="AX16:AX18"/>
    <mergeCell ref="AY16:AY18"/>
    <mergeCell ref="AZ16:AZ18"/>
    <mergeCell ref="BA16:BA18"/>
    <mergeCell ref="CP16:CP18"/>
    <mergeCell ref="D19:D21"/>
    <mergeCell ref="E19:E21"/>
    <mergeCell ref="F19:F21"/>
    <mergeCell ref="G19:G21"/>
    <mergeCell ref="H19:H21"/>
    <mergeCell ref="I19:I21"/>
    <mergeCell ref="J19:J21"/>
    <mergeCell ref="K19:K21"/>
    <mergeCell ref="L19:L21"/>
    <mergeCell ref="BQ16:BQ18"/>
    <mergeCell ref="BR16:BR18"/>
    <mergeCell ref="BS16:BS18"/>
    <mergeCell ref="BT16:BT18"/>
    <mergeCell ref="BU16:BU18"/>
    <mergeCell ref="CO16:CO18"/>
    <mergeCell ref="BH16:BH18"/>
    <mergeCell ref="BI16:BI18"/>
    <mergeCell ref="BJ16:BJ18"/>
    <mergeCell ref="BK16:BK18"/>
    <mergeCell ref="BL16:BL18"/>
    <mergeCell ref="BM16:BM18"/>
    <mergeCell ref="BB16:BB18"/>
    <mergeCell ref="BC16:BC18"/>
    <mergeCell ref="S19:S21"/>
    <mergeCell ref="T19:T21"/>
    <mergeCell ref="U19:U21"/>
    <mergeCell ref="V19:V21"/>
    <mergeCell ref="W19:W21"/>
    <mergeCell ref="X19:X21"/>
    <mergeCell ref="M19:M21"/>
    <mergeCell ref="N19:N21"/>
    <mergeCell ref="O19:O21"/>
    <mergeCell ref="P19:P21"/>
    <mergeCell ref="Q19:Q21"/>
    <mergeCell ref="R19:R21"/>
    <mergeCell ref="AH19:AH21"/>
    <mergeCell ref="AI19:AI21"/>
    <mergeCell ref="AJ19:AJ21"/>
    <mergeCell ref="Y19:Y21"/>
    <mergeCell ref="Z19:Z21"/>
    <mergeCell ref="AA19:AA21"/>
    <mergeCell ref="AB19:AB21"/>
    <mergeCell ref="AC19:AC21"/>
    <mergeCell ref="AD19:AD21"/>
    <mergeCell ref="CO19:CO21"/>
    <mergeCell ref="CP19:CP21"/>
    <mergeCell ref="BI19:BI21"/>
    <mergeCell ref="BJ19:BJ21"/>
    <mergeCell ref="BK19:BK21"/>
    <mergeCell ref="BL19:BL21"/>
    <mergeCell ref="BM19:BM21"/>
    <mergeCell ref="BQ19:BQ21"/>
    <mergeCell ref="BR19:BR21"/>
    <mergeCell ref="BS19:BS21"/>
    <mergeCell ref="BT19:BT21"/>
    <mergeCell ref="BF19:BF21"/>
    <mergeCell ref="BG19:BG21"/>
    <mergeCell ref="BH19:BH21"/>
    <mergeCell ref="AW19:AW21"/>
    <mergeCell ref="AX19:AX21"/>
    <mergeCell ref="AY19:AY21"/>
    <mergeCell ref="AZ19:AZ21"/>
    <mergeCell ref="BA19:BA21"/>
    <mergeCell ref="BB19:BB21"/>
    <mergeCell ref="L22:L24"/>
    <mergeCell ref="M22:M24"/>
    <mergeCell ref="N22:N24"/>
    <mergeCell ref="O22:O24"/>
    <mergeCell ref="BC19:BC21"/>
    <mergeCell ref="BD19:BD21"/>
    <mergeCell ref="BE19:BE21"/>
    <mergeCell ref="AT19:AT21"/>
    <mergeCell ref="AU19:AU21"/>
    <mergeCell ref="AV19:AV21"/>
    <mergeCell ref="AK19:AK21"/>
    <mergeCell ref="AL19:AL21"/>
    <mergeCell ref="AM19:AM21"/>
    <mergeCell ref="AN19:AN21"/>
    <mergeCell ref="AO19:AO21"/>
    <mergeCell ref="AP19:AP21"/>
    <mergeCell ref="AQ19:AQ21"/>
    <mergeCell ref="AR19:AR21"/>
    <mergeCell ref="AS19:AS21"/>
    <mergeCell ref="AE19:AE21"/>
    <mergeCell ref="AF19:AF21"/>
    <mergeCell ref="AG19:AG21"/>
    <mergeCell ref="V22:V24"/>
    <mergeCell ref="W22:W24"/>
    <mergeCell ref="X22:X24"/>
    <mergeCell ref="Y22:Y24"/>
    <mergeCell ref="Z22:Z24"/>
    <mergeCell ref="AA22:AA24"/>
    <mergeCell ref="P22:P24"/>
    <mergeCell ref="Q22:Q24"/>
    <mergeCell ref="R22:R24"/>
    <mergeCell ref="S22:S24"/>
    <mergeCell ref="T22:T24"/>
    <mergeCell ref="U22:U24"/>
    <mergeCell ref="AJ22:AJ24"/>
    <mergeCell ref="AK22:AK24"/>
    <mergeCell ref="AL22:AL24"/>
    <mergeCell ref="AM22:AM24"/>
    <mergeCell ref="AB22:AB24"/>
    <mergeCell ref="AC22:AC24"/>
    <mergeCell ref="AD22:AD24"/>
    <mergeCell ref="AE22:AE24"/>
    <mergeCell ref="AF22:AF24"/>
    <mergeCell ref="AG22:AG24"/>
    <mergeCell ref="I25:I26"/>
    <mergeCell ref="J25:J26"/>
    <mergeCell ref="BL22:BL24"/>
    <mergeCell ref="BM22:BM24"/>
    <mergeCell ref="BF22:BF24"/>
    <mergeCell ref="BG22:BG24"/>
    <mergeCell ref="BH22:BH24"/>
    <mergeCell ref="BI22:BI24"/>
    <mergeCell ref="BJ22:BJ24"/>
    <mergeCell ref="BK22:BK24"/>
    <mergeCell ref="AZ22:AZ24"/>
    <mergeCell ref="BA22:BA24"/>
    <mergeCell ref="BB22:BB24"/>
    <mergeCell ref="BC22:BC24"/>
    <mergeCell ref="BD22:BD24"/>
    <mergeCell ref="BE22:BE24"/>
    <mergeCell ref="AT22:AT24"/>
    <mergeCell ref="AU22:AU24"/>
    <mergeCell ref="AV22:AV24"/>
    <mergeCell ref="K25:K26"/>
    <mergeCell ref="L25:L26"/>
    <mergeCell ref="M25:M26"/>
    <mergeCell ref="N25:N26"/>
    <mergeCell ref="O25:O26"/>
    <mergeCell ref="P25:P26"/>
    <mergeCell ref="BU22:BU24"/>
    <mergeCell ref="CO22:CO26"/>
    <mergeCell ref="CP22:CP26"/>
    <mergeCell ref="BQ22:BQ24"/>
    <mergeCell ref="BR22:BR24"/>
    <mergeCell ref="BS22:BS24"/>
    <mergeCell ref="BT22:BT24"/>
    <mergeCell ref="AW22:AW24"/>
    <mergeCell ref="AX22:AX24"/>
    <mergeCell ref="AY22:AY24"/>
    <mergeCell ref="AN22:AN24"/>
    <mergeCell ref="AO22:AO24"/>
    <mergeCell ref="AP22:AP24"/>
    <mergeCell ref="AQ22:AQ24"/>
    <mergeCell ref="AR22:AR24"/>
    <mergeCell ref="AS22:AS24"/>
    <mergeCell ref="AH22:AH24"/>
    <mergeCell ref="AI22:AI24"/>
    <mergeCell ref="W25:W26"/>
    <mergeCell ref="X25:X26"/>
    <mergeCell ref="Y25:Y26"/>
    <mergeCell ref="Z25:Z26"/>
    <mergeCell ref="AA25:AA26"/>
    <mergeCell ref="AB25:AB26"/>
    <mergeCell ref="Q25:Q26"/>
    <mergeCell ref="R25:R26"/>
    <mergeCell ref="S25:S26"/>
    <mergeCell ref="T25:T26"/>
    <mergeCell ref="U25:U26"/>
    <mergeCell ref="V25:V26"/>
    <mergeCell ref="AI25:AI26"/>
    <mergeCell ref="AJ25:AJ26"/>
    <mergeCell ref="AK25:AK26"/>
    <mergeCell ref="AL25:AL26"/>
    <mergeCell ref="AM25:AM26"/>
    <mergeCell ref="AN25:AN26"/>
    <mergeCell ref="AC25:AC26"/>
    <mergeCell ref="AD25:AD26"/>
    <mergeCell ref="AE25:AE26"/>
    <mergeCell ref="AF25:AF26"/>
    <mergeCell ref="AG25:AG26"/>
    <mergeCell ref="AH25:AH26"/>
    <mergeCell ref="AU25:AU26"/>
    <mergeCell ref="AV25:AV26"/>
    <mergeCell ref="AW25:AW26"/>
    <mergeCell ref="AX25:AX26"/>
    <mergeCell ref="AY25:AY26"/>
    <mergeCell ref="AZ25:AZ26"/>
    <mergeCell ref="AO25:AO26"/>
    <mergeCell ref="AP25:AP26"/>
    <mergeCell ref="AQ25:AQ26"/>
    <mergeCell ref="AR25:AR26"/>
    <mergeCell ref="AS25:AS26"/>
    <mergeCell ref="AT25:AT26"/>
    <mergeCell ref="BG25:BG26"/>
    <mergeCell ref="BH25:BH26"/>
    <mergeCell ref="BI25:BI26"/>
    <mergeCell ref="BJ25:BJ26"/>
    <mergeCell ref="BK25:BK26"/>
    <mergeCell ref="BL25:BL26"/>
    <mergeCell ref="BA25:BA26"/>
    <mergeCell ref="BB25:BB26"/>
    <mergeCell ref="BC25:BC26"/>
    <mergeCell ref="BD25:BD26"/>
    <mergeCell ref="BE25:BE26"/>
    <mergeCell ref="BF25:BF26"/>
    <mergeCell ref="BM25:BM26"/>
    <mergeCell ref="BQ25:BQ26"/>
    <mergeCell ref="BR25:BR26"/>
    <mergeCell ref="BS25:BS26"/>
    <mergeCell ref="BT25:BT26"/>
    <mergeCell ref="BU25:BU26"/>
    <mergeCell ref="BU19:BU21"/>
    <mergeCell ref="BT13:BT14"/>
    <mergeCell ref="BU13:BU14"/>
    <mergeCell ref="BN13:BN14"/>
    <mergeCell ref="BO13:BO14"/>
    <mergeCell ref="BP13:BP14"/>
    <mergeCell ref="BN16:BN18"/>
    <mergeCell ref="BO16:BO18"/>
    <mergeCell ref="BP16:BP18"/>
    <mergeCell ref="BN19:BN21"/>
    <mergeCell ref="BO19:BO21"/>
    <mergeCell ref="BP19:BP21"/>
    <mergeCell ref="BN22:BN24"/>
    <mergeCell ref="BO22:BO24"/>
    <mergeCell ref="BP22:BP24"/>
    <mergeCell ref="BN25:BN26"/>
    <mergeCell ref="BO25:BO26"/>
    <mergeCell ref="BP25:BP26"/>
    <mergeCell ref="BQ10:BQ11"/>
    <mergeCell ref="BR10:BR11"/>
    <mergeCell ref="BS10:BS11"/>
    <mergeCell ref="BT10:BT11"/>
    <mergeCell ref="BU10:BU11"/>
    <mergeCell ref="BZ1:BZ4"/>
    <mergeCell ref="CB1:CB4"/>
    <mergeCell ref="CD1:CD4"/>
    <mergeCell ref="CF1:CF4"/>
    <mergeCell ref="CA1:CA4"/>
    <mergeCell ref="CE1:CE4"/>
    <mergeCell ref="BT8:BT9"/>
    <mergeCell ref="BU8:BU9"/>
    <mergeCell ref="BT5:BT7"/>
    <mergeCell ref="BU5:BU7"/>
    <mergeCell ref="BS8:BS9"/>
    <mergeCell ref="BQ8:BQ9"/>
    <mergeCell ref="BR8:BR9"/>
    <mergeCell ref="BS5:BS7"/>
    <mergeCell ref="BN2:BP3"/>
    <mergeCell ref="BN5:BN7"/>
    <mergeCell ref="BO5:BO7"/>
    <mergeCell ref="BP5:BP7"/>
    <mergeCell ref="BN8:BN9"/>
    <mergeCell ref="BO8:BO9"/>
    <mergeCell ref="BP8:BP9"/>
    <mergeCell ref="BN10:BN11"/>
    <mergeCell ref="BO10:BO11"/>
    <mergeCell ref="BP10:BP11"/>
  </mergeCells>
  <dataValidations count="1">
    <dataValidation allowBlank="1" sqref="E8:BU8 E10:BU10 E13:BU13"/>
  </dataValidations>
  <pageMargins left="0.7" right="0.7" top="0.75" bottom="0.75" header="0.3" footer="0.3"/>
  <legacy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6"/>
  <dimension ref="A1:CO5"/>
  <sheetViews>
    <sheetView topLeftCell="CE1" workbookViewId="0">
      <selection activeCell="CL5" sqref="CL5"/>
    </sheetView>
  </sheetViews>
  <sheetFormatPr baseColWidth="10" defaultRowHeight="15" x14ac:dyDescent="0.25"/>
  <cols>
    <col min="1" max="1" width="15.140625" style="1" customWidth="1"/>
    <col min="2" max="2" width="22.7109375" style="4" customWidth="1"/>
    <col min="3" max="3" width="14.85546875" style="1" customWidth="1"/>
    <col min="4" max="4" width="6.140625" style="73" customWidth="1"/>
    <col min="5" max="5" width="16" style="1" customWidth="1"/>
    <col min="6" max="6" width="12.85546875" style="1" customWidth="1"/>
    <col min="7" max="7" width="23.140625" style="1" customWidth="1"/>
    <col min="8" max="8" width="10" style="1" customWidth="1"/>
    <col min="9" max="9" width="10.28515625" style="1" customWidth="1"/>
    <col min="10" max="10" width="7.140625" style="1" bestFit="1" customWidth="1"/>
    <col min="11" max="11" width="10.85546875" style="1" customWidth="1"/>
    <col min="12" max="68" width="7.140625" customWidth="1"/>
    <col min="72" max="73" width="16.7109375" hidden="1" customWidth="1"/>
    <col min="74" max="74" width="6.140625" style="25" customWidth="1"/>
    <col min="75" max="75" width="28.85546875" style="1" customWidth="1"/>
    <col min="76" max="76" width="16.28515625" style="1" customWidth="1"/>
    <col min="77" max="78" width="11.7109375" style="1" customWidth="1"/>
    <col min="79" max="79" width="18.7109375" style="1" customWidth="1"/>
    <col min="80" max="80" width="21" style="1" customWidth="1"/>
    <col min="81" max="82" width="11.7109375" style="1" customWidth="1"/>
    <col min="83" max="83" width="18.7109375" style="1" customWidth="1"/>
    <col min="84" max="84" width="20.28515625" style="1" customWidth="1"/>
    <col min="85" max="86" width="11.7109375" style="1" customWidth="1"/>
    <col min="87" max="87" width="18.7109375" style="1" customWidth="1"/>
    <col min="88" max="88" width="20.28515625" style="1" customWidth="1"/>
    <col min="89" max="90" width="11.7109375" style="1" customWidth="1"/>
    <col min="91" max="91" width="38.28515625" style="1" customWidth="1"/>
    <col min="92" max="92" width="20.7109375" style="5" customWidth="1"/>
    <col min="93" max="93" width="19.28515625" style="1" customWidth="1"/>
  </cols>
  <sheetData>
    <row r="1" spans="1:93" ht="15" customHeight="1" thickBot="1" x14ac:dyDescent="0.3">
      <c r="A1" s="1055" t="s">
        <v>0</v>
      </c>
      <c r="B1" s="1055" t="s">
        <v>204</v>
      </c>
      <c r="C1" s="1250" t="s">
        <v>1</v>
      </c>
      <c r="D1" s="1260" t="s">
        <v>243</v>
      </c>
      <c r="E1" s="1250" t="s">
        <v>2</v>
      </c>
      <c r="F1" s="1250" t="s">
        <v>3</v>
      </c>
      <c r="G1" s="1251"/>
      <c r="H1" s="1251"/>
      <c r="I1" s="1251"/>
      <c r="J1" s="1251"/>
      <c r="K1" s="1250" t="s">
        <v>244</v>
      </c>
      <c r="L1" s="1870" t="s">
        <v>401</v>
      </c>
      <c r="M1" s="1871"/>
      <c r="N1" s="1871"/>
      <c r="O1" s="1871"/>
      <c r="P1" s="1871"/>
      <c r="Q1" s="1871"/>
      <c r="R1" s="1871"/>
      <c r="S1" s="1871"/>
      <c r="T1" s="1871"/>
      <c r="U1" s="1871"/>
      <c r="V1" s="1871"/>
      <c r="W1" s="1871"/>
      <c r="X1" s="1871"/>
      <c r="Y1" s="1871"/>
      <c r="Z1" s="1871"/>
      <c r="AA1" s="1871"/>
      <c r="AB1" s="1871"/>
      <c r="AC1" s="1871"/>
      <c r="AD1" s="1871"/>
      <c r="AE1" s="1871"/>
      <c r="AF1" s="1871"/>
      <c r="AG1" s="1871"/>
      <c r="AH1" s="1871"/>
      <c r="AI1" s="1871"/>
      <c r="AJ1" s="1871"/>
      <c r="AK1" s="1871"/>
      <c r="AL1" s="1871"/>
      <c r="AM1" s="1871"/>
      <c r="AN1" s="1871"/>
      <c r="AO1" s="1871"/>
      <c r="AP1" s="1871"/>
      <c r="AQ1" s="1871"/>
      <c r="AR1" s="1871"/>
      <c r="AS1" s="1871"/>
      <c r="AT1" s="1871"/>
      <c r="AU1" s="1871"/>
      <c r="AV1" s="1871"/>
      <c r="AW1" s="1871"/>
      <c r="AX1" s="1871"/>
      <c r="AY1" s="1871"/>
      <c r="AZ1" s="1871"/>
      <c r="BA1" s="1871"/>
      <c r="BB1" s="1871"/>
      <c r="BC1" s="1871"/>
      <c r="BD1" s="1871"/>
      <c r="BE1" s="1871"/>
      <c r="BF1" s="1871"/>
      <c r="BG1" s="1871"/>
      <c r="BH1" s="1871"/>
      <c r="BI1" s="1871"/>
      <c r="BJ1" s="1871"/>
      <c r="BK1" s="1871"/>
      <c r="BL1" s="1871"/>
      <c r="BM1" s="1871"/>
      <c r="BN1" s="694"/>
      <c r="BO1" s="694"/>
      <c r="BP1" s="694"/>
      <c r="BQ1" s="1862" t="s">
        <v>244</v>
      </c>
      <c r="BR1" s="1854" t="s">
        <v>394</v>
      </c>
      <c r="BS1" s="1854" t="s">
        <v>395</v>
      </c>
      <c r="BT1" s="1854" t="s">
        <v>396</v>
      </c>
      <c r="BU1" s="2028" t="s">
        <v>397</v>
      </c>
      <c r="BV1" s="1864" t="s">
        <v>8</v>
      </c>
      <c r="BW1" s="1865"/>
      <c r="BX1" s="1861" t="s">
        <v>9</v>
      </c>
      <c r="BY1" s="1858" t="s">
        <v>10</v>
      </c>
      <c r="BZ1" s="1858" t="s">
        <v>430</v>
      </c>
      <c r="CA1" s="1858" t="s">
        <v>494</v>
      </c>
      <c r="CB1" s="1861" t="s">
        <v>11</v>
      </c>
      <c r="CC1" s="1858" t="s">
        <v>20</v>
      </c>
      <c r="CD1" s="1858" t="s">
        <v>503</v>
      </c>
      <c r="CE1" s="1858" t="s">
        <v>494</v>
      </c>
      <c r="CF1" s="1861" t="s">
        <v>11</v>
      </c>
      <c r="CG1" s="1858" t="s">
        <v>22</v>
      </c>
      <c r="CH1" s="1858" t="s">
        <v>700</v>
      </c>
      <c r="CI1" s="1858" t="s">
        <v>494</v>
      </c>
      <c r="CJ1" s="1861" t="s">
        <v>11</v>
      </c>
      <c r="CK1" s="1858" t="s">
        <v>23</v>
      </c>
      <c r="CL1" s="1858" t="s">
        <v>721</v>
      </c>
      <c r="CM1" s="1861" t="s">
        <v>11</v>
      </c>
      <c r="CN1" s="1861" t="s">
        <v>12</v>
      </c>
      <c r="CO1" s="1861" t="s">
        <v>13</v>
      </c>
    </row>
    <row r="2" spans="1:93" ht="15" customHeight="1" x14ac:dyDescent="0.25">
      <c r="A2" s="1055"/>
      <c r="B2" s="1055"/>
      <c r="C2" s="1250"/>
      <c r="D2" s="1830"/>
      <c r="E2" s="1250"/>
      <c r="F2" s="1250" t="s">
        <v>14</v>
      </c>
      <c r="G2" s="1250" t="s">
        <v>15</v>
      </c>
      <c r="H2" s="1250" t="s">
        <v>16</v>
      </c>
      <c r="I2" s="1259" t="s">
        <v>17</v>
      </c>
      <c r="J2" s="1251"/>
      <c r="K2" s="1868"/>
      <c r="L2" s="1862" t="s">
        <v>376</v>
      </c>
      <c r="M2" s="1854"/>
      <c r="N2" s="1854"/>
      <c r="O2" s="1842" t="s">
        <v>377</v>
      </c>
      <c r="P2" s="1843"/>
      <c r="Q2" s="1844"/>
      <c r="R2" s="1842" t="s">
        <v>378</v>
      </c>
      <c r="S2" s="1843"/>
      <c r="T2" s="1844"/>
      <c r="U2" s="1848" t="s">
        <v>379</v>
      </c>
      <c r="V2" s="1849"/>
      <c r="W2" s="1850"/>
      <c r="X2" s="1854" t="s">
        <v>380</v>
      </c>
      <c r="Y2" s="1854"/>
      <c r="Z2" s="1854"/>
      <c r="AA2" s="1842" t="s">
        <v>381</v>
      </c>
      <c r="AB2" s="1843"/>
      <c r="AC2" s="1844"/>
      <c r="AD2" s="1842" t="s">
        <v>382</v>
      </c>
      <c r="AE2" s="1843"/>
      <c r="AF2" s="1844"/>
      <c r="AG2" s="1848" t="s">
        <v>383</v>
      </c>
      <c r="AH2" s="1849"/>
      <c r="AI2" s="1850"/>
      <c r="AJ2" s="1848" t="s">
        <v>384</v>
      </c>
      <c r="AK2" s="1849"/>
      <c r="AL2" s="1850"/>
      <c r="AM2" s="1854" t="s">
        <v>385</v>
      </c>
      <c r="AN2" s="1854"/>
      <c r="AO2" s="1854"/>
      <c r="AP2" s="1842" t="s">
        <v>386</v>
      </c>
      <c r="AQ2" s="1843"/>
      <c r="AR2" s="1844"/>
      <c r="AS2" s="1842" t="s">
        <v>387</v>
      </c>
      <c r="AT2" s="1843"/>
      <c r="AU2" s="1844"/>
      <c r="AV2" s="1848" t="s">
        <v>388</v>
      </c>
      <c r="AW2" s="1849"/>
      <c r="AX2" s="1850"/>
      <c r="AY2" s="1854" t="s">
        <v>389</v>
      </c>
      <c r="AZ2" s="1854"/>
      <c r="BA2" s="1854"/>
      <c r="BB2" s="1842" t="s">
        <v>390</v>
      </c>
      <c r="BC2" s="1843"/>
      <c r="BD2" s="1844"/>
      <c r="BE2" s="1842" t="s">
        <v>391</v>
      </c>
      <c r="BF2" s="1843"/>
      <c r="BG2" s="1844"/>
      <c r="BH2" s="1848" t="s">
        <v>392</v>
      </c>
      <c r="BI2" s="1849"/>
      <c r="BJ2" s="1850"/>
      <c r="BK2" s="1848" t="s">
        <v>393</v>
      </c>
      <c r="BL2" s="1849"/>
      <c r="BM2" s="1849"/>
      <c r="BN2" s="1848" t="s">
        <v>401</v>
      </c>
      <c r="BO2" s="1849"/>
      <c r="BP2" s="1849"/>
      <c r="BQ2" s="1863"/>
      <c r="BR2" s="1855"/>
      <c r="BS2" s="1855"/>
      <c r="BT2" s="1855"/>
      <c r="BU2" s="2029"/>
      <c r="BV2" s="1866"/>
      <c r="BW2" s="1867"/>
      <c r="BX2" s="1861"/>
      <c r="BY2" s="1859"/>
      <c r="BZ2" s="1859"/>
      <c r="CA2" s="1859"/>
      <c r="CB2" s="1861"/>
      <c r="CC2" s="1859"/>
      <c r="CD2" s="1859"/>
      <c r="CE2" s="1859"/>
      <c r="CF2" s="1861"/>
      <c r="CG2" s="1859"/>
      <c r="CH2" s="1859"/>
      <c r="CI2" s="1859"/>
      <c r="CJ2" s="1861"/>
      <c r="CK2" s="1859"/>
      <c r="CL2" s="1859"/>
      <c r="CM2" s="1861"/>
      <c r="CN2" s="1861"/>
      <c r="CO2" s="1861"/>
    </row>
    <row r="3" spans="1:93" ht="15" customHeight="1" x14ac:dyDescent="0.25">
      <c r="A3" s="1055"/>
      <c r="B3" s="1055"/>
      <c r="C3" s="1250"/>
      <c r="D3" s="1830"/>
      <c r="E3" s="1250"/>
      <c r="F3" s="1250"/>
      <c r="G3" s="1250"/>
      <c r="H3" s="1250"/>
      <c r="I3" s="1260" t="s">
        <v>18</v>
      </c>
      <c r="J3" s="1250" t="s">
        <v>19</v>
      </c>
      <c r="K3" s="1868"/>
      <c r="L3" s="1863"/>
      <c r="M3" s="1855"/>
      <c r="N3" s="1855"/>
      <c r="O3" s="1845"/>
      <c r="P3" s="1846"/>
      <c r="Q3" s="1847"/>
      <c r="R3" s="1845"/>
      <c r="S3" s="1846"/>
      <c r="T3" s="1847"/>
      <c r="U3" s="1851"/>
      <c r="V3" s="1852"/>
      <c r="W3" s="1853"/>
      <c r="X3" s="1855"/>
      <c r="Y3" s="1855"/>
      <c r="Z3" s="1855"/>
      <c r="AA3" s="1845"/>
      <c r="AB3" s="1846"/>
      <c r="AC3" s="1847"/>
      <c r="AD3" s="1845"/>
      <c r="AE3" s="1846"/>
      <c r="AF3" s="1847"/>
      <c r="AG3" s="1851"/>
      <c r="AH3" s="1852"/>
      <c r="AI3" s="1853"/>
      <c r="AJ3" s="1851"/>
      <c r="AK3" s="1852"/>
      <c r="AL3" s="1853"/>
      <c r="AM3" s="1855"/>
      <c r="AN3" s="1855"/>
      <c r="AO3" s="1855"/>
      <c r="AP3" s="1845"/>
      <c r="AQ3" s="1846"/>
      <c r="AR3" s="1847"/>
      <c r="AS3" s="1845"/>
      <c r="AT3" s="1846"/>
      <c r="AU3" s="1847"/>
      <c r="AV3" s="1851"/>
      <c r="AW3" s="1852"/>
      <c r="AX3" s="1853"/>
      <c r="AY3" s="1855"/>
      <c r="AZ3" s="1855"/>
      <c r="BA3" s="1855"/>
      <c r="BB3" s="1845"/>
      <c r="BC3" s="1846"/>
      <c r="BD3" s="1847"/>
      <c r="BE3" s="1845"/>
      <c r="BF3" s="1846"/>
      <c r="BG3" s="1847"/>
      <c r="BH3" s="1851"/>
      <c r="BI3" s="1852"/>
      <c r="BJ3" s="1853"/>
      <c r="BK3" s="1851"/>
      <c r="BL3" s="1852"/>
      <c r="BM3" s="1852"/>
      <c r="BN3" s="1851"/>
      <c r="BO3" s="1852"/>
      <c r="BP3" s="1852"/>
      <c r="BQ3" s="1863"/>
      <c r="BR3" s="1855"/>
      <c r="BS3" s="1855"/>
      <c r="BT3" s="1855"/>
      <c r="BU3" s="2029"/>
      <c r="BV3" s="1866"/>
      <c r="BW3" s="1867"/>
      <c r="BX3" s="1861"/>
      <c r="BY3" s="1859"/>
      <c r="BZ3" s="1859"/>
      <c r="CA3" s="1859"/>
      <c r="CB3" s="1861"/>
      <c r="CC3" s="1859"/>
      <c r="CD3" s="1859"/>
      <c r="CE3" s="1859"/>
      <c r="CF3" s="1861"/>
      <c r="CG3" s="1859"/>
      <c r="CH3" s="1859"/>
      <c r="CI3" s="1859"/>
      <c r="CJ3" s="1861"/>
      <c r="CK3" s="1859"/>
      <c r="CL3" s="1859"/>
      <c r="CM3" s="1861"/>
      <c r="CN3" s="1861"/>
      <c r="CO3" s="1861"/>
    </row>
    <row r="4" spans="1:93" ht="16.5" thickBot="1" x14ac:dyDescent="0.3">
      <c r="A4" s="1397"/>
      <c r="B4" s="1397"/>
      <c r="C4" s="1260"/>
      <c r="D4" s="1830"/>
      <c r="E4" s="1260"/>
      <c r="F4" s="1260"/>
      <c r="G4" s="1260"/>
      <c r="H4" s="1260"/>
      <c r="I4" s="1830"/>
      <c r="J4" s="1260"/>
      <c r="K4" s="1869"/>
      <c r="L4" s="233" t="s">
        <v>398</v>
      </c>
      <c r="M4" s="217" t="s">
        <v>399</v>
      </c>
      <c r="N4" s="217" t="s">
        <v>400</v>
      </c>
      <c r="O4" s="217" t="s">
        <v>398</v>
      </c>
      <c r="P4" s="217" t="s">
        <v>399</v>
      </c>
      <c r="Q4" s="217" t="s">
        <v>400</v>
      </c>
      <c r="R4" s="217" t="s">
        <v>398</v>
      </c>
      <c r="S4" s="217" t="s">
        <v>399</v>
      </c>
      <c r="T4" s="217" t="s">
        <v>400</v>
      </c>
      <c r="U4" s="218" t="s">
        <v>398</v>
      </c>
      <c r="V4" s="218" t="s">
        <v>399</v>
      </c>
      <c r="W4" s="218" t="s">
        <v>400</v>
      </c>
      <c r="X4" s="217" t="s">
        <v>398</v>
      </c>
      <c r="Y4" s="217" t="s">
        <v>399</v>
      </c>
      <c r="Z4" s="217" t="s">
        <v>400</v>
      </c>
      <c r="AA4" s="217" t="s">
        <v>398</v>
      </c>
      <c r="AB4" s="217" t="s">
        <v>399</v>
      </c>
      <c r="AC4" s="217" t="s">
        <v>400</v>
      </c>
      <c r="AD4" s="217" t="s">
        <v>398</v>
      </c>
      <c r="AE4" s="217" t="s">
        <v>399</v>
      </c>
      <c r="AF4" s="217" t="s">
        <v>400</v>
      </c>
      <c r="AG4" s="218" t="s">
        <v>398</v>
      </c>
      <c r="AH4" s="218" t="s">
        <v>399</v>
      </c>
      <c r="AI4" s="218" t="s">
        <v>400</v>
      </c>
      <c r="AJ4" s="218" t="s">
        <v>398</v>
      </c>
      <c r="AK4" s="218" t="s">
        <v>399</v>
      </c>
      <c r="AL4" s="218" t="s">
        <v>400</v>
      </c>
      <c r="AM4" s="217" t="s">
        <v>398</v>
      </c>
      <c r="AN4" s="217" t="s">
        <v>399</v>
      </c>
      <c r="AO4" s="217" t="s">
        <v>400</v>
      </c>
      <c r="AP4" s="217" t="s">
        <v>398</v>
      </c>
      <c r="AQ4" s="217" t="s">
        <v>399</v>
      </c>
      <c r="AR4" s="217" t="s">
        <v>400</v>
      </c>
      <c r="AS4" s="217" t="s">
        <v>398</v>
      </c>
      <c r="AT4" s="217" t="s">
        <v>399</v>
      </c>
      <c r="AU4" s="217" t="s">
        <v>400</v>
      </c>
      <c r="AV4" s="218" t="s">
        <v>398</v>
      </c>
      <c r="AW4" s="218" t="s">
        <v>399</v>
      </c>
      <c r="AX4" s="218" t="s">
        <v>400</v>
      </c>
      <c r="AY4" s="217" t="s">
        <v>398</v>
      </c>
      <c r="AZ4" s="217" t="s">
        <v>399</v>
      </c>
      <c r="BA4" s="217" t="s">
        <v>400</v>
      </c>
      <c r="BB4" s="217" t="s">
        <v>398</v>
      </c>
      <c r="BC4" s="217" t="s">
        <v>399</v>
      </c>
      <c r="BD4" s="217" t="s">
        <v>400</v>
      </c>
      <c r="BE4" s="217" t="s">
        <v>398</v>
      </c>
      <c r="BF4" s="217" t="s">
        <v>399</v>
      </c>
      <c r="BG4" s="217" t="s">
        <v>400</v>
      </c>
      <c r="BH4" s="218" t="s">
        <v>398</v>
      </c>
      <c r="BI4" s="218" t="s">
        <v>399</v>
      </c>
      <c r="BJ4" s="218" t="s">
        <v>400</v>
      </c>
      <c r="BK4" s="218" t="s">
        <v>398</v>
      </c>
      <c r="BL4" s="218" t="s">
        <v>399</v>
      </c>
      <c r="BM4" s="219" t="s">
        <v>400</v>
      </c>
      <c r="BN4" s="218" t="s">
        <v>398</v>
      </c>
      <c r="BO4" s="218" t="s">
        <v>399</v>
      </c>
      <c r="BP4" s="219" t="s">
        <v>400</v>
      </c>
      <c r="BQ4" s="2016"/>
      <c r="BR4" s="2018"/>
      <c r="BS4" s="2018"/>
      <c r="BT4" s="2018"/>
      <c r="BU4" s="2047"/>
      <c r="BV4" s="1866"/>
      <c r="BW4" s="1867"/>
      <c r="BX4" s="1858"/>
      <c r="BY4" s="1859"/>
      <c r="BZ4" s="1859"/>
      <c r="CA4" s="1860"/>
      <c r="CB4" s="1858"/>
      <c r="CC4" s="1859"/>
      <c r="CD4" s="1859"/>
      <c r="CE4" s="1860"/>
      <c r="CF4" s="1858"/>
      <c r="CG4" s="1859"/>
      <c r="CH4" s="1859"/>
      <c r="CI4" s="1860"/>
      <c r="CJ4" s="1858"/>
      <c r="CK4" s="1859"/>
      <c r="CL4" s="1859"/>
      <c r="CM4" s="1858"/>
      <c r="CN4" s="1858"/>
      <c r="CO4" s="1858"/>
    </row>
    <row r="5" spans="1:93" ht="156.75" thickBot="1" x14ac:dyDescent="0.3">
      <c r="A5" s="234"/>
      <c r="B5" s="235" t="s">
        <v>66</v>
      </c>
      <c r="C5" s="75" t="s">
        <v>26</v>
      </c>
      <c r="D5" s="76">
        <v>14</v>
      </c>
      <c r="E5" s="82" t="s">
        <v>428</v>
      </c>
      <c r="F5" s="82" t="s">
        <v>65</v>
      </c>
      <c r="G5" s="82" t="s">
        <v>429</v>
      </c>
      <c r="H5" s="77" t="s">
        <v>29</v>
      </c>
      <c r="I5" s="78">
        <v>1</v>
      </c>
      <c r="J5" s="77">
        <v>2018</v>
      </c>
      <c r="K5" s="236">
        <v>1</v>
      </c>
      <c r="L5" s="246">
        <v>3</v>
      </c>
      <c r="M5" s="247">
        <v>3</v>
      </c>
      <c r="N5" s="74">
        <f>L5%</f>
        <v>0.03</v>
      </c>
      <c r="O5" s="247">
        <v>1</v>
      </c>
      <c r="P5" s="247">
        <v>1</v>
      </c>
      <c r="Q5" s="74">
        <f>O5/P5</f>
        <v>1</v>
      </c>
      <c r="R5" s="247">
        <v>2</v>
      </c>
      <c r="S5" s="247">
        <v>2</v>
      </c>
      <c r="T5" s="74">
        <f>R5/S5</f>
        <v>1</v>
      </c>
      <c r="U5" s="247">
        <f>L5+O5+R5</f>
        <v>6</v>
      </c>
      <c r="V5" s="247">
        <f>M5+P5+S5</f>
        <v>6</v>
      </c>
      <c r="W5" s="74">
        <f>U5/V5</f>
        <v>1</v>
      </c>
      <c r="X5" s="247">
        <v>3</v>
      </c>
      <c r="Y5" s="247">
        <v>3</v>
      </c>
      <c r="Z5" s="74">
        <f>X5/Y5</f>
        <v>1</v>
      </c>
      <c r="AA5" s="247">
        <v>2</v>
      </c>
      <c r="AB5" s="247">
        <v>2</v>
      </c>
      <c r="AC5" s="74">
        <f>AA5/AB5</f>
        <v>1</v>
      </c>
      <c r="AD5" s="247">
        <v>1</v>
      </c>
      <c r="AE5" s="247">
        <v>1</v>
      </c>
      <c r="AF5" s="74">
        <f>AD5/AE5</f>
        <v>1</v>
      </c>
      <c r="AG5" s="247">
        <f>X5+AA5+AD5</f>
        <v>6</v>
      </c>
      <c r="AH5" s="247">
        <f>Y5+AB5+AE5</f>
        <v>6</v>
      </c>
      <c r="AI5" s="74">
        <f>AG5/AH5</f>
        <v>1</v>
      </c>
      <c r="AJ5" s="247">
        <f>AG5+U5</f>
        <v>12</v>
      </c>
      <c r="AK5" s="247">
        <f>AH5+V5</f>
        <v>12</v>
      </c>
      <c r="AL5" s="74">
        <f>AJ5/AK5</f>
        <v>1</v>
      </c>
      <c r="AM5" s="247">
        <v>7</v>
      </c>
      <c r="AN5" s="247">
        <v>7</v>
      </c>
      <c r="AO5" s="74">
        <f>AM5/AN5</f>
        <v>1</v>
      </c>
      <c r="AP5" s="247">
        <v>3</v>
      </c>
      <c r="AQ5" s="247">
        <v>3</v>
      </c>
      <c r="AR5" s="74">
        <f>AP5/AQ5</f>
        <v>1</v>
      </c>
      <c r="AS5" s="247">
        <v>1</v>
      </c>
      <c r="AT5" s="247">
        <v>1</v>
      </c>
      <c r="AU5" s="74">
        <f>AS5/AT5</f>
        <v>1</v>
      </c>
      <c r="AV5" s="247">
        <f>AM5+AP5+AS5</f>
        <v>11</v>
      </c>
      <c r="AW5" s="247">
        <f>AN5+AQ5+AT5</f>
        <v>11</v>
      </c>
      <c r="AX5" s="74">
        <f>AV5/AW5</f>
        <v>1</v>
      </c>
      <c r="AY5" s="247">
        <v>0</v>
      </c>
      <c r="AZ5" s="247">
        <v>0</v>
      </c>
      <c r="BA5" s="74">
        <v>0</v>
      </c>
      <c r="BB5" s="247">
        <v>2</v>
      </c>
      <c r="BC5" s="247">
        <v>2</v>
      </c>
      <c r="BD5" s="74">
        <f>BB5/BC5</f>
        <v>1</v>
      </c>
      <c r="BE5" s="247">
        <v>0</v>
      </c>
      <c r="BF5" s="247">
        <v>0</v>
      </c>
      <c r="BG5" s="74">
        <v>0</v>
      </c>
      <c r="BH5" s="247">
        <v>2</v>
      </c>
      <c r="BI5" s="247">
        <v>2</v>
      </c>
      <c r="BJ5" s="74">
        <f>BH5/BI5</f>
        <v>1</v>
      </c>
      <c r="BK5" s="247">
        <f>BH5+AV5</f>
        <v>13</v>
      </c>
      <c r="BL5" s="247">
        <f>BI5+AW5</f>
        <v>13</v>
      </c>
      <c r="BM5" s="74">
        <f>BK5/BL5</f>
        <v>1</v>
      </c>
      <c r="BN5" s="247">
        <f>BK5+AJ5</f>
        <v>25</v>
      </c>
      <c r="BO5" s="247">
        <f>BL5+AK5</f>
        <v>25</v>
      </c>
      <c r="BP5" s="74">
        <f>BN5/BO5</f>
        <v>1</v>
      </c>
      <c r="BQ5" s="74">
        <v>1</v>
      </c>
      <c r="BR5" s="74">
        <v>1</v>
      </c>
      <c r="BS5" s="74">
        <v>1</v>
      </c>
      <c r="BT5" s="74"/>
      <c r="BU5" s="237"/>
      <c r="BV5" s="247">
        <v>35</v>
      </c>
      <c r="BW5" s="385" t="s">
        <v>208</v>
      </c>
      <c r="BX5" s="386">
        <v>1</v>
      </c>
      <c r="BY5" s="379">
        <v>0.25</v>
      </c>
      <c r="BZ5" s="379">
        <v>0.25</v>
      </c>
      <c r="CA5" s="380" t="s">
        <v>504</v>
      </c>
      <c r="CB5" s="381" t="s">
        <v>68</v>
      </c>
      <c r="CC5" s="80">
        <v>0.25</v>
      </c>
      <c r="CD5" s="80">
        <v>0.25</v>
      </c>
      <c r="CE5" s="378" t="s">
        <v>504</v>
      </c>
      <c r="CF5" s="79" t="s">
        <v>68</v>
      </c>
      <c r="CG5" s="658">
        <v>0.25</v>
      </c>
      <c r="CH5" s="658">
        <v>0.25</v>
      </c>
      <c r="CI5" s="659" t="s">
        <v>504</v>
      </c>
      <c r="CJ5" s="660" t="s">
        <v>68</v>
      </c>
      <c r="CK5" s="80">
        <v>0.25</v>
      </c>
      <c r="CL5" s="80">
        <v>0.25</v>
      </c>
      <c r="CM5" s="79" t="s">
        <v>68</v>
      </c>
      <c r="CN5" s="75" t="s">
        <v>55</v>
      </c>
      <c r="CO5" s="81" t="s">
        <v>45</v>
      </c>
    </row>
  </sheetData>
  <mergeCells count="57">
    <mergeCell ref="BN2:BP3"/>
    <mergeCell ref="CA1:CA4"/>
    <mergeCell ref="CE1:CE4"/>
    <mergeCell ref="BZ1:BZ4"/>
    <mergeCell ref="F1:J1"/>
    <mergeCell ref="I3:I4"/>
    <mergeCell ref="J3:J4"/>
    <mergeCell ref="BT1:BT4"/>
    <mergeCell ref="R2:T3"/>
    <mergeCell ref="U2:W3"/>
    <mergeCell ref="X2:Z3"/>
    <mergeCell ref="AA2:AC3"/>
    <mergeCell ref="BH2:BJ3"/>
    <mergeCell ref="K1:K4"/>
    <mergeCell ref="BQ1:BQ4"/>
    <mergeCell ref="BR1:BR4"/>
    <mergeCell ref="BS1:BS4"/>
    <mergeCell ref="A1:A4"/>
    <mergeCell ref="B1:B4"/>
    <mergeCell ref="C1:C4"/>
    <mergeCell ref="D1:D4"/>
    <mergeCell ref="E1:E4"/>
    <mergeCell ref="AS2:AU3"/>
    <mergeCell ref="AV2:AX3"/>
    <mergeCell ref="AY2:BA3"/>
    <mergeCell ref="BB2:BD3"/>
    <mergeCell ref="BE2:BG3"/>
    <mergeCell ref="AD2:AF3"/>
    <mergeCell ref="AG2:AI3"/>
    <mergeCell ref="AJ2:AL3"/>
    <mergeCell ref="AM2:AO3"/>
    <mergeCell ref="AP2:AR3"/>
    <mergeCell ref="CN1:CN4"/>
    <mergeCell ref="CO1:CO4"/>
    <mergeCell ref="F2:F4"/>
    <mergeCell ref="G2:G4"/>
    <mergeCell ref="H2:H4"/>
    <mergeCell ref="I2:J2"/>
    <mergeCell ref="L2:N3"/>
    <mergeCell ref="O2:Q3"/>
    <mergeCell ref="BU1:BU4"/>
    <mergeCell ref="BV1:BW4"/>
    <mergeCell ref="BX1:BX4"/>
    <mergeCell ref="BY1:BY4"/>
    <mergeCell ref="CC1:CC4"/>
    <mergeCell ref="CG1:CG4"/>
    <mergeCell ref="L1:BM1"/>
    <mergeCell ref="BK2:BM3"/>
    <mergeCell ref="CD1:CD4"/>
    <mergeCell ref="CB1:CB4"/>
    <mergeCell ref="CF1:CF4"/>
    <mergeCell ref="CK1:CK4"/>
    <mergeCell ref="CM1:CM4"/>
    <mergeCell ref="CH1:CH4"/>
    <mergeCell ref="CI1:CI4"/>
    <mergeCell ref="CJ1:CJ4"/>
    <mergeCell ref="CL1:CL4"/>
  </mergeCells>
  <pageMargins left="0.7" right="0.7" top="0.75" bottom="0.75" header="0.3" footer="0.3"/>
  <legacyDrawing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7"/>
  <dimension ref="A1:CP22"/>
  <sheetViews>
    <sheetView topLeftCell="BR1" workbookViewId="0">
      <selection activeCell="BY5" sqref="BY5:CA10"/>
    </sheetView>
  </sheetViews>
  <sheetFormatPr baseColWidth="10" defaultRowHeight="15" x14ac:dyDescent="0.25"/>
  <cols>
    <col min="1" max="1" width="15.140625" style="1" customWidth="1"/>
    <col min="2" max="2" width="22.7109375" style="4" customWidth="1"/>
    <col min="3" max="3" width="14.85546875" style="1" customWidth="1"/>
    <col min="4" max="4" width="6.140625" style="73" customWidth="1"/>
    <col min="5" max="5" width="26.7109375" style="1" customWidth="1"/>
    <col min="6" max="6" width="12.85546875" style="1" customWidth="1"/>
    <col min="7" max="7" width="23.140625" style="1" customWidth="1"/>
    <col min="8" max="8" width="10" style="1" customWidth="1"/>
    <col min="9" max="9" width="10.28515625" style="1" customWidth="1"/>
    <col min="10" max="10" width="7.140625" style="1" bestFit="1" customWidth="1"/>
    <col min="11" max="11" width="10.85546875" style="1" customWidth="1"/>
    <col min="12" max="68" width="7.140625" customWidth="1"/>
    <col min="72" max="73" width="16.7109375" hidden="1" customWidth="1"/>
    <col min="74" max="74" width="6.140625" style="25" customWidth="1"/>
    <col min="75" max="75" width="54.42578125" style="1" customWidth="1"/>
    <col min="76" max="76" width="16.28515625" style="1" customWidth="1"/>
    <col min="77" max="78" width="11.7109375" style="1" customWidth="1"/>
    <col min="79" max="79" width="22.7109375" style="1" customWidth="1"/>
    <col min="80" max="80" width="25.140625" style="1" customWidth="1"/>
    <col min="81" max="82" width="11.7109375" style="1" customWidth="1"/>
    <col min="83" max="83" width="20" style="1" customWidth="1"/>
    <col min="84" max="84" width="25.140625" style="1" customWidth="1"/>
    <col min="85" max="86" width="11.7109375" style="1" customWidth="1"/>
    <col min="87" max="87" width="20" style="1" customWidth="1"/>
    <col min="88" max="88" width="25.140625" style="1" customWidth="1"/>
    <col min="89" max="90" width="11.7109375" style="1" customWidth="1"/>
    <col min="91" max="91" width="26.140625" style="1" customWidth="1"/>
    <col min="92" max="92" width="29" style="1" customWidth="1"/>
    <col min="93" max="93" width="20.7109375" style="5" customWidth="1"/>
    <col min="94" max="94" width="23" style="1" customWidth="1"/>
  </cols>
  <sheetData>
    <row r="1" spans="1:94" ht="15" customHeight="1" thickBot="1" x14ac:dyDescent="0.3">
      <c r="A1" s="1055" t="s">
        <v>0</v>
      </c>
      <c r="B1" s="1055" t="s">
        <v>204</v>
      </c>
      <c r="C1" s="1250" t="s">
        <v>1</v>
      </c>
      <c r="D1" s="1260" t="s">
        <v>243</v>
      </c>
      <c r="E1" s="1250" t="s">
        <v>2</v>
      </c>
      <c r="F1" s="1250" t="s">
        <v>3</v>
      </c>
      <c r="G1" s="1251"/>
      <c r="H1" s="1251"/>
      <c r="I1" s="1251"/>
      <c r="J1" s="1251"/>
      <c r="K1" s="1250" t="s">
        <v>244</v>
      </c>
      <c r="L1" s="1870" t="s">
        <v>401</v>
      </c>
      <c r="M1" s="1871"/>
      <c r="N1" s="1871"/>
      <c r="O1" s="1871"/>
      <c r="P1" s="1871"/>
      <c r="Q1" s="1871"/>
      <c r="R1" s="1871"/>
      <c r="S1" s="1871"/>
      <c r="T1" s="1871"/>
      <c r="U1" s="1871"/>
      <c r="V1" s="1871"/>
      <c r="W1" s="1871"/>
      <c r="X1" s="1871"/>
      <c r="Y1" s="1871"/>
      <c r="Z1" s="1871"/>
      <c r="AA1" s="1871"/>
      <c r="AB1" s="1871"/>
      <c r="AC1" s="1871"/>
      <c r="AD1" s="1871"/>
      <c r="AE1" s="1871"/>
      <c r="AF1" s="1871"/>
      <c r="AG1" s="1871"/>
      <c r="AH1" s="1871"/>
      <c r="AI1" s="1871"/>
      <c r="AJ1" s="1871"/>
      <c r="AK1" s="1871"/>
      <c r="AL1" s="1871"/>
      <c r="AM1" s="1871"/>
      <c r="AN1" s="1871"/>
      <c r="AO1" s="1871"/>
      <c r="AP1" s="1871"/>
      <c r="AQ1" s="1871"/>
      <c r="AR1" s="1871"/>
      <c r="AS1" s="1871"/>
      <c r="AT1" s="1871"/>
      <c r="AU1" s="1871"/>
      <c r="AV1" s="1871"/>
      <c r="AW1" s="1871"/>
      <c r="AX1" s="1871"/>
      <c r="AY1" s="1871"/>
      <c r="AZ1" s="1871"/>
      <c r="BA1" s="1871"/>
      <c r="BB1" s="1871"/>
      <c r="BC1" s="1871"/>
      <c r="BD1" s="1871"/>
      <c r="BE1" s="1871"/>
      <c r="BF1" s="1871"/>
      <c r="BG1" s="1871"/>
      <c r="BH1" s="1871"/>
      <c r="BI1" s="1871"/>
      <c r="BJ1" s="1871"/>
      <c r="BK1" s="1871"/>
      <c r="BL1" s="1871"/>
      <c r="BM1" s="1871"/>
      <c r="BN1" s="694"/>
      <c r="BO1" s="694"/>
      <c r="BP1" s="694"/>
      <c r="BQ1" s="1862" t="s">
        <v>244</v>
      </c>
      <c r="BR1" s="1854" t="s">
        <v>394</v>
      </c>
      <c r="BS1" s="1854" t="s">
        <v>395</v>
      </c>
      <c r="BT1" s="1854" t="s">
        <v>396</v>
      </c>
      <c r="BU1" s="2028" t="s">
        <v>397</v>
      </c>
      <c r="BV1" s="1864" t="s">
        <v>8</v>
      </c>
      <c r="BW1" s="1865"/>
      <c r="BX1" s="1861" t="s">
        <v>9</v>
      </c>
      <c r="BY1" s="1858" t="s">
        <v>10</v>
      </c>
      <c r="BZ1" s="2051" t="s">
        <v>403</v>
      </c>
      <c r="CA1" s="1858" t="s">
        <v>494</v>
      </c>
      <c r="CB1" s="1861" t="s">
        <v>11</v>
      </c>
      <c r="CC1" s="1858" t="s">
        <v>20</v>
      </c>
      <c r="CD1" s="2051" t="s">
        <v>467</v>
      </c>
      <c r="CE1" s="1858" t="s">
        <v>494</v>
      </c>
      <c r="CF1" s="1861" t="s">
        <v>11</v>
      </c>
      <c r="CG1" s="1858" t="s">
        <v>22</v>
      </c>
      <c r="CH1" s="1858" t="s">
        <v>470</v>
      </c>
      <c r="CI1" s="1858" t="s">
        <v>494</v>
      </c>
      <c r="CJ1" s="1861" t="s">
        <v>11</v>
      </c>
      <c r="CK1" s="1858" t="s">
        <v>23</v>
      </c>
      <c r="CL1" s="1858" t="s">
        <v>471</v>
      </c>
      <c r="CM1" s="1858" t="s">
        <v>494</v>
      </c>
      <c r="CN1" s="1861" t="s">
        <v>11</v>
      </c>
      <c r="CO1" s="1861" t="s">
        <v>12</v>
      </c>
      <c r="CP1" s="1861" t="s">
        <v>13</v>
      </c>
    </row>
    <row r="2" spans="1:94" ht="15" customHeight="1" x14ac:dyDescent="0.25">
      <c r="A2" s="1055"/>
      <c r="B2" s="1055"/>
      <c r="C2" s="1250"/>
      <c r="D2" s="1830"/>
      <c r="E2" s="1250"/>
      <c r="F2" s="1250" t="s">
        <v>14</v>
      </c>
      <c r="G2" s="1250" t="s">
        <v>15</v>
      </c>
      <c r="H2" s="1250" t="s">
        <v>16</v>
      </c>
      <c r="I2" s="1259" t="s">
        <v>17</v>
      </c>
      <c r="J2" s="1251"/>
      <c r="K2" s="1868"/>
      <c r="L2" s="1862" t="s">
        <v>376</v>
      </c>
      <c r="M2" s="1854"/>
      <c r="N2" s="1854"/>
      <c r="O2" s="1842" t="s">
        <v>377</v>
      </c>
      <c r="P2" s="1843"/>
      <c r="Q2" s="1844"/>
      <c r="R2" s="1842" t="s">
        <v>378</v>
      </c>
      <c r="S2" s="1843"/>
      <c r="T2" s="1844"/>
      <c r="U2" s="1848" t="s">
        <v>379</v>
      </c>
      <c r="V2" s="1849"/>
      <c r="W2" s="1850"/>
      <c r="X2" s="1854" t="s">
        <v>380</v>
      </c>
      <c r="Y2" s="1854"/>
      <c r="Z2" s="1854"/>
      <c r="AA2" s="1842" t="s">
        <v>381</v>
      </c>
      <c r="AB2" s="1843"/>
      <c r="AC2" s="1844"/>
      <c r="AD2" s="1842" t="s">
        <v>382</v>
      </c>
      <c r="AE2" s="1843"/>
      <c r="AF2" s="1844"/>
      <c r="AG2" s="1848" t="s">
        <v>383</v>
      </c>
      <c r="AH2" s="1849"/>
      <c r="AI2" s="1850"/>
      <c r="AJ2" s="1848" t="s">
        <v>384</v>
      </c>
      <c r="AK2" s="1849"/>
      <c r="AL2" s="1850"/>
      <c r="AM2" s="1854" t="s">
        <v>385</v>
      </c>
      <c r="AN2" s="1854"/>
      <c r="AO2" s="1854"/>
      <c r="AP2" s="1842" t="s">
        <v>386</v>
      </c>
      <c r="AQ2" s="1843"/>
      <c r="AR2" s="1844"/>
      <c r="AS2" s="1842" t="s">
        <v>387</v>
      </c>
      <c r="AT2" s="1843"/>
      <c r="AU2" s="1844"/>
      <c r="AV2" s="1848" t="s">
        <v>388</v>
      </c>
      <c r="AW2" s="1849"/>
      <c r="AX2" s="1850"/>
      <c r="AY2" s="1854" t="s">
        <v>389</v>
      </c>
      <c r="AZ2" s="1854"/>
      <c r="BA2" s="1854"/>
      <c r="BB2" s="1842" t="s">
        <v>390</v>
      </c>
      <c r="BC2" s="1843"/>
      <c r="BD2" s="1844"/>
      <c r="BE2" s="1842" t="s">
        <v>391</v>
      </c>
      <c r="BF2" s="1843"/>
      <c r="BG2" s="1844"/>
      <c r="BH2" s="1848" t="s">
        <v>392</v>
      </c>
      <c r="BI2" s="1849"/>
      <c r="BJ2" s="1850"/>
      <c r="BK2" s="1848" t="s">
        <v>393</v>
      </c>
      <c r="BL2" s="1849"/>
      <c r="BM2" s="1849"/>
      <c r="BN2" s="1848" t="s">
        <v>401</v>
      </c>
      <c r="BO2" s="1849"/>
      <c r="BP2" s="1849"/>
      <c r="BQ2" s="1863"/>
      <c r="BR2" s="1855"/>
      <c r="BS2" s="1855"/>
      <c r="BT2" s="1855"/>
      <c r="BU2" s="2029"/>
      <c r="BV2" s="1866"/>
      <c r="BW2" s="1867"/>
      <c r="BX2" s="1861"/>
      <c r="BY2" s="1859"/>
      <c r="BZ2" s="1859"/>
      <c r="CA2" s="2048"/>
      <c r="CB2" s="1861"/>
      <c r="CC2" s="1859"/>
      <c r="CD2" s="1859"/>
      <c r="CE2" s="2048"/>
      <c r="CF2" s="1861"/>
      <c r="CG2" s="1859"/>
      <c r="CH2" s="1859"/>
      <c r="CI2" s="2048"/>
      <c r="CJ2" s="1861"/>
      <c r="CK2" s="1859"/>
      <c r="CL2" s="1859"/>
      <c r="CM2" s="2048"/>
      <c r="CN2" s="1861"/>
      <c r="CO2" s="1861"/>
      <c r="CP2" s="1861"/>
    </row>
    <row r="3" spans="1:94" ht="15" customHeight="1" x14ac:dyDescent="0.25">
      <c r="A3" s="1055"/>
      <c r="B3" s="1055"/>
      <c r="C3" s="1250"/>
      <c r="D3" s="1830"/>
      <c r="E3" s="1250"/>
      <c r="F3" s="1250"/>
      <c r="G3" s="1250"/>
      <c r="H3" s="1250"/>
      <c r="I3" s="1260" t="s">
        <v>18</v>
      </c>
      <c r="J3" s="1250" t="s">
        <v>19</v>
      </c>
      <c r="K3" s="1868"/>
      <c r="L3" s="1863"/>
      <c r="M3" s="1855"/>
      <c r="N3" s="1855"/>
      <c r="O3" s="1845"/>
      <c r="P3" s="1846"/>
      <c r="Q3" s="1847"/>
      <c r="R3" s="1845"/>
      <c r="S3" s="1846"/>
      <c r="T3" s="1847"/>
      <c r="U3" s="1851"/>
      <c r="V3" s="1852"/>
      <c r="W3" s="1853"/>
      <c r="X3" s="1855"/>
      <c r="Y3" s="1855"/>
      <c r="Z3" s="1855"/>
      <c r="AA3" s="1845"/>
      <c r="AB3" s="1846"/>
      <c r="AC3" s="1847"/>
      <c r="AD3" s="1845"/>
      <c r="AE3" s="1846"/>
      <c r="AF3" s="1847"/>
      <c r="AG3" s="1851"/>
      <c r="AH3" s="1852"/>
      <c r="AI3" s="1853"/>
      <c r="AJ3" s="1851"/>
      <c r="AK3" s="1852"/>
      <c r="AL3" s="1853"/>
      <c r="AM3" s="1855"/>
      <c r="AN3" s="1855"/>
      <c r="AO3" s="1855"/>
      <c r="AP3" s="1845"/>
      <c r="AQ3" s="1846"/>
      <c r="AR3" s="1847"/>
      <c r="AS3" s="1845"/>
      <c r="AT3" s="1846"/>
      <c r="AU3" s="1847"/>
      <c r="AV3" s="1851"/>
      <c r="AW3" s="1852"/>
      <c r="AX3" s="1853"/>
      <c r="AY3" s="1855"/>
      <c r="AZ3" s="1855"/>
      <c r="BA3" s="1855"/>
      <c r="BB3" s="1845"/>
      <c r="BC3" s="1846"/>
      <c r="BD3" s="1847"/>
      <c r="BE3" s="1845"/>
      <c r="BF3" s="1846"/>
      <c r="BG3" s="1847"/>
      <c r="BH3" s="1851"/>
      <c r="BI3" s="1852"/>
      <c r="BJ3" s="1853"/>
      <c r="BK3" s="1851"/>
      <c r="BL3" s="1852"/>
      <c r="BM3" s="1852"/>
      <c r="BN3" s="1851"/>
      <c r="BO3" s="1852"/>
      <c r="BP3" s="1852"/>
      <c r="BQ3" s="1863"/>
      <c r="BR3" s="1855"/>
      <c r="BS3" s="1855"/>
      <c r="BT3" s="1855"/>
      <c r="BU3" s="2029"/>
      <c r="BV3" s="1866"/>
      <c r="BW3" s="1867"/>
      <c r="BX3" s="1861"/>
      <c r="BY3" s="1859"/>
      <c r="BZ3" s="1859"/>
      <c r="CA3" s="2048"/>
      <c r="CB3" s="1861"/>
      <c r="CC3" s="1859"/>
      <c r="CD3" s="1859"/>
      <c r="CE3" s="2048"/>
      <c r="CF3" s="1861"/>
      <c r="CG3" s="1859"/>
      <c r="CH3" s="1859"/>
      <c r="CI3" s="2048"/>
      <c r="CJ3" s="1861"/>
      <c r="CK3" s="1859"/>
      <c r="CL3" s="1859"/>
      <c r="CM3" s="2048"/>
      <c r="CN3" s="1861"/>
      <c r="CO3" s="1861"/>
      <c r="CP3" s="1861"/>
    </row>
    <row r="4" spans="1:94" ht="16.5" thickBot="1" x14ac:dyDescent="0.3">
      <c r="A4" s="1055"/>
      <c r="B4" s="1397"/>
      <c r="C4" s="1260"/>
      <c r="D4" s="1830"/>
      <c r="E4" s="1260"/>
      <c r="F4" s="1260"/>
      <c r="G4" s="1260"/>
      <c r="H4" s="1260"/>
      <c r="I4" s="1830"/>
      <c r="J4" s="1260"/>
      <c r="K4" s="1869"/>
      <c r="L4" s="220" t="s">
        <v>398</v>
      </c>
      <c r="M4" s="221" t="s">
        <v>399</v>
      </c>
      <c r="N4" s="221" t="s">
        <v>400</v>
      </c>
      <c r="O4" s="221" t="s">
        <v>398</v>
      </c>
      <c r="P4" s="221" t="s">
        <v>399</v>
      </c>
      <c r="Q4" s="221" t="s">
        <v>400</v>
      </c>
      <c r="R4" s="221" t="s">
        <v>398</v>
      </c>
      <c r="S4" s="221" t="s">
        <v>399</v>
      </c>
      <c r="T4" s="221" t="s">
        <v>400</v>
      </c>
      <c r="U4" s="222" t="s">
        <v>398</v>
      </c>
      <c r="V4" s="222" t="s">
        <v>399</v>
      </c>
      <c r="W4" s="222" t="s">
        <v>400</v>
      </c>
      <c r="X4" s="221" t="s">
        <v>398</v>
      </c>
      <c r="Y4" s="221" t="s">
        <v>399</v>
      </c>
      <c r="Z4" s="221" t="s">
        <v>400</v>
      </c>
      <c r="AA4" s="221" t="s">
        <v>398</v>
      </c>
      <c r="AB4" s="221" t="s">
        <v>399</v>
      </c>
      <c r="AC4" s="221" t="s">
        <v>400</v>
      </c>
      <c r="AD4" s="221" t="s">
        <v>398</v>
      </c>
      <c r="AE4" s="221" t="s">
        <v>399</v>
      </c>
      <c r="AF4" s="221" t="s">
        <v>400</v>
      </c>
      <c r="AG4" s="222" t="s">
        <v>398</v>
      </c>
      <c r="AH4" s="222" t="s">
        <v>399</v>
      </c>
      <c r="AI4" s="222" t="s">
        <v>400</v>
      </c>
      <c r="AJ4" s="222" t="s">
        <v>398</v>
      </c>
      <c r="AK4" s="222" t="s">
        <v>399</v>
      </c>
      <c r="AL4" s="222" t="s">
        <v>400</v>
      </c>
      <c r="AM4" s="221" t="s">
        <v>398</v>
      </c>
      <c r="AN4" s="221" t="s">
        <v>399</v>
      </c>
      <c r="AO4" s="221" t="s">
        <v>400</v>
      </c>
      <c r="AP4" s="221" t="s">
        <v>398</v>
      </c>
      <c r="AQ4" s="221" t="s">
        <v>399</v>
      </c>
      <c r="AR4" s="221" t="s">
        <v>400</v>
      </c>
      <c r="AS4" s="221" t="s">
        <v>398</v>
      </c>
      <c r="AT4" s="221" t="s">
        <v>399</v>
      </c>
      <c r="AU4" s="221" t="s">
        <v>400</v>
      </c>
      <c r="AV4" s="222" t="s">
        <v>398</v>
      </c>
      <c r="AW4" s="222" t="s">
        <v>399</v>
      </c>
      <c r="AX4" s="222" t="s">
        <v>400</v>
      </c>
      <c r="AY4" s="221" t="s">
        <v>398</v>
      </c>
      <c r="AZ4" s="221" t="s">
        <v>399</v>
      </c>
      <c r="BA4" s="221" t="s">
        <v>400</v>
      </c>
      <c r="BB4" s="221" t="s">
        <v>398</v>
      </c>
      <c r="BC4" s="221" t="s">
        <v>399</v>
      </c>
      <c r="BD4" s="221" t="s">
        <v>400</v>
      </c>
      <c r="BE4" s="221" t="s">
        <v>398</v>
      </c>
      <c r="BF4" s="221" t="s">
        <v>399</v>
      </c>
      <c r="BG4" s="221" t="s">
        <v>400</v>
      </c>
      <c r="BH4" s="222" t="s">
        <v>398</v>
      </c>
      <c r="BI4" s="222" t="s">
        <v>399</v>
      </c>
      <c r="BJ4" s="222" t="s">
        <v>400</v>
      </c>
      <c r="BK4" s="222" t="s">
        <v>398</v>
      </c>
      <c r="BL4" s="222" t="s">
        <v>399</v>
      </c>
      <c r="BM4" s="223" t="s">
        <v>400</v>
      </c>
      <c r="BN4" s="222" t="s">
        <v>398</v>
      </c>
      <c r="BO4" s="222" t="s">
        <v>399</v>
      </c>
      <c r="BP4" s="223" t="s">
        <v>400</v>
      </c>
      <c r="BQ4" s="1872"/>
      <c r="BR4" s="1873"/>
      <c r="BS4" s="1873"/>
      <c r="BT4" s="1873"/>
      <c r="BU4" s="2030"/>
      <c r="BV4" s="1866"/>
      <c r="BW4" s="1867"/>
      <c r="BX4" s="1858"/>
      <c r="BY4" s="1859"/>
      <c r="BZ4" s="1859"/>
      <c r="CA4" s="2049"/>
      <c r="CB4" s="1858"/>
      <c r="CC4" s="1859"/>
      <c r="CD4" s="1859"/>
      <c r="CE4" s="2049"/>
      <c r="CF4" s="1858"/>
      <c r="CG4" s="1859"/>
      <c r="CH4" s="1859"/>
      <c r="CI4" s="2049"/>
      <c r="CJ4" s="1858"/>
      <c r="CK4" s="1859"/>
      <c r="CL4" s="1859"/>
      <c r="CM4" s="2049"/>
      <c r="CN4" s="1858"/>
      <c r="CO4" s="1858"/>
      <c r="CP4" s="1858"/>
    </row>
    <row r="5" spans="1:94" ht="51.95" customHeight="1" x14ac:dyDescent="0.25">
      <c r="A5" s="232"/>
      <c r="B5" s="1511" t="s">
        <v>69</v>
      </c>
      <c r="C5" s="1522"/>
      <c r="D5" s="86">
        <v>15</v>
      </c>
      <c r="E5" s="87" t="s">
        <v>440</v>
      </c>
      <c r="F5" s="87" t="s">
        <v>545</v>
      </c>
      <c r="G5" s="87" t="s">
        <v>209</v>
      </c>
      <c r="H5" s="87" t="s">
        <v>29</v>
      </c>
      <c r="I5" s="251">
        <v>1</v>
      </c>
      <c r="J5" s="252">
        <v>2018</v>
      </c>
      <c r="K5" s="256">
        <v>1</v>
      </c>
      <c r="L5" s="248">
        <v>62</v>
      </c>
      <c r="M5" s="249">
        <v>62</v>
      </c>
      <c r="N5" s="250">
        <f>L5/M5</f>
        <v>1</v>
      </c>
      <c r="O5" s="249">
        <v>87</v>
      </c>
      <c r="P5" s="249">
        <v>87</v>
      </c>
      <c r="Q5" s="250">
        <f>O5/P5</f>
        <v>1</v>
      </c>
      <c r="R5" s="249">
        <v>64</v>
      </c>
      <c r="S5" s="249">
        <v>64</v>
      </c>
      <c r="T5" s="250">
        <f>R5/S5</f>
        <v>1</v>
      </c>
      <c r="U5" s="249">
        <f>L5+O5+R5</f>
        <v>213</v>
      </c>
      <c r="V5" s="249">
        <f>M5+P5+S5</f>
        <v>213</v>
      </c>
      <c r="W5" s="250">
        <f>U5/V5</f>
        <v>1</v>
      </c>
      <c r="X5" s="249">
        <v>47</v>
      </c>
      <c r="Y5" s="249">
        <v>47</v>
      </c>
      <c r="Z5" s="250">
        <f>X5/Y5</f>
        <v>1</v>
      </c>
      <c r="AA5" s="249">
        <v>35</v>
      </c>
      <c r="AB5" s="249">
        <v>35</v>
      </c>
      <c r="AC5" s="250">
        <f>AA5/AB5</f>
        <v>1</v>
      </c>
      <c r="AD5" s="249">
        <v>1</v>
      </c>
      <c r="AE5" s="249">
        <v>1</v>
      </c>
      <c r="AF5" s="250">
        <f>AD5/AE5</f>
        <v>1</v>
      </c>
      <c r="AG5" s="249">
        <f>X5+AA5+AD5</f>
        <v>83</v>
      </c>
      <c r="AH5" s="249">
        <f>Y5+AB5+AE5</f>
        <v>83</v>
      </c>
      <c r="AI5" s="250">
        <f>AG5/AH5</f>
        <v>1</v>
      </c>
      <c r="AJ5" s="249">
        <f>U5+AG5</f>
        <v>296</v>
      </c>
      <c r="AK5" s="249">
        <f>V5+AH5</f>
        <v>296</v>
      </c>
      <c r="AL5" s="250">
        <f>AJ5/AK5</f>
        <v>1</v>
      </c>
      <c r="AM5" s="249">
        <v>0</v>
      </c>
      <c r="AN5" s="249">
        <v>0</v>
      </c>
      <c r="AO5" s="250" t="e">
        <f>AM5/AN5</f>
        <v>#DIV/0!</v>
      </c>
      <c r="AP5" s="249">
        <v>5</v>
      </c>
      <c r="AQ5" s="249">
        <v>5</v>
      </c>
      <c r="AR5" s="250">
        <f>AP5/AQ5</f>
        <v>1</v>
      </c>
      <c r="AS5" s="249">
        <v>25</v>
      </c>
      <c r="AT5" s="249">
        <v>25</v>
      </c>
      <c r="AU5" s="250">
        <f>AS5/AT5</f>
        <v>1</v>
      </c>
      <c r="AV5" s="249">
        <f>AM5+AP5+AS5</f>
        <v>30</v>
      </c>
      <c r="AW5" s="249">
        <f>AN5+AQ5+AT5</f>
        <v>30</v>
      </c>
      <c r="AX5" s="250">
        <f>AV5/AW5</f>
        <v>1</v>
      </c>
      <c r="AY5" s="249">
        <f>9+14+32</f>
        <v>55</v>
      </c>
      <c r="AZ5" s="249">
        <f>9+14+32</f>
        <v>55</v>
      </c>
      <c r="BA5" s="250">
        <f>AY5/AZ5</f>
        <v>1</v>
      </c>
      <c r="BB5" s="249">
        <f>17+62</f>
        <v>79</v>
      </c>
      <c r="BC5" s="249">
        <f>17+62</f>
        <v>79</v>
      </c>
      <c r="BD5" s="250">
        <f>BB5/BC5</f>
        <v>1</v>
      </c>
      <c r="BE5" s="249">
        <f>12+6+44</f>
        <v>62</v>
      </c>
      <c r="BF5" s="249">
        <v>62</v>
      </c>
      <c r="BG5" s="250">
        <f>BE5/BF5</f>
        <v>1</v>
      </c>
      <c r="BH5" s="249">
        <f>AY5+BB5+BE5</f>
        <v>196</v>
      </c>
      <c r="BI5" s="249">
        <f>AZ5+BC5+BF5</f>
        <v>196</v>
      </c>
      <c r="BJ5" s="250">
        <f>BH5/BI5</f>
        <v>1</v>
      </c>
      <c r="BK5" s="249">
        <f>BH5+AV5</f>
        <v>226</v>
      </c>
      <c r="BL5" s="249">
        <f>BI5+AW5</f>
        <v>226</v>
      </c>
      <c r="BM5" s="250">
        <f>BK5/BL5</f>
        <v>1</v>
      </c>
      <c r="BN5" s="249">
        <f>BK5+AJ5</f>
        <v>522</v>
      </c>
      <c r="BO5" s="249">
        <f>BL5+AK5</f>
        <v>522</v>
      </c>
      <c r="BP5" s="250">
        <f>BN5/BO5</f>
        <v>1</v>
      </c>
      <c r="BQ5" s="250">
        <v>1</v>
      </c>
      <c r="BR5" s="250">
        <v>1</v>
      </c>
      <c r="BS5" s="250">
        <v>1</v>
      </c>
      <c r="BT5" s="85"/>
      <c r="BU5" s="228"/>
      <c r="BV5" s="89">
        <v>36</v>
      </c>
      <c r="BW5" s="88" t="s">
        <v>71</v>
      </c>
      <c r="BX5" s="90">
        <v>1</v>
      </c>
      <c r="BY5" s="90">
        <v>0.25</v>
      </c>
      <c r="BZ5" s="90">
        <v>0.25</v>
      </c>
      <c r="CA5" s="382" t="s">
        <v>505</v>
      </c>
      <c r="CB5" s="729" t="s">
        <v>488</v>
      </c>
      <c r="CC5" s="90">
        <v>0.25</v>
      </c>
      <c r="CD5" s="90">
        <v>0.25</v>
      </c>
      <c r="CE5" s="382" t="s">
        <v>505</v>
      </c>
      <c r="CF5" s="729" t="s">
        <v>488</v>
      </c>
      <c r="CG5" s="90">
        <v>0.25</v>
      </c>
      <c r="CH5" s="90">
        <v>0.25</v>
      </c>
      <c r="CI5" s="382" t="s">
        <v>505</v>
      </c>
      <c r="CJ5" s="729" t="s">
        <v>488</v>
      </c>
      <c r="CK5" s="90">
        <v>0.25</v>
      </c>
      <c r="CL5" s="90">
        <v>0.25</v>
      </c>
      <c r="CM5" s="382" t="s">
        <v>505</v>
      </c>
      <c r="CN5" s="729" t="s">
        <v>488</v>
      </c>
      <c r="CO5" s="316" t="s">
        <v>472</v>
      </c>
      <c r="CP5" s="317" t="s">
        <v>473</v>
      </c>
    </row>
    <row r="6" spans="1:94" ht="36" x14ac:dyDescent="0.25">
      <c r="A6" s="232"/>
      <c r="B6" s="1512"/>
      <c r="C6" s="1140"/>
      <c r="D6" s="1141">
        <v>16</v>
      </c>
      <c r="E6" s="1196" t="s">
        <v>474</v>
      </c>
      <c r="F6" s="1197" t="s">
        <v>270</v>
      </c>
      <c r="G6" s="1197" t="s">
        <v>271</v>
      </c>
      <c r="H6" s="1195" t="s">
        <v>272</v>
      </c>
      <c r="I6" s="1195">
        <v>4</v>
      </c>
      <c r="J6" s="1195">
        <v>2018</v>
      </c>
      <c r="K6" s="1674">
        <v>4</v>
      </c>
      <c r="L6" s="1675"/>
      <c r="M6" s="999"/>
      <c r="N6" s="999"/>
      <c r="O6" s="999"/>
      <c r="P6" s="999"/>
      <c r="Q6" s="999"/>
      <c r="R6" s="999"/>
      <c r="S6" s="999"/>
      <c r="T6" s="999"/>
      <c r="U6" s="999"/>
      <c r="V6" s="999"/>
      <c r="W6" s="999">
        <v>5</v>
      </c>
      <c r="X6" s="999"/>
      <c r="Y6" s="999"/>
      <c r="Z6" s="999"/>
      <c r="AA6" s="999"/>
      <c r="AB6" s="999"/>
      <c r="AC6" s="999"/>
      <c r="AD6" s="999"/>
      <c r="AE6" s="999"/>
      <c r="AF6" s="999"/>
      <c r="AG6" s="999"/>
      <c r="AH6" s="999"/>
      <c r="AI6" s="999">
        <v>4</v>
      </c>
      <c r="AJ6" s="999"/>
      <c r="AK6" s="999"/>
      <c r="AL6" s="999">
        <v>4</v>
      </c>
      <c r="AM6" s="999"/>
      <c r="AN6" s="999"/>
      <c r="AO6" s="999"/>
      <c r="AP6" s="999"/>
      <c r="AQ6" s="999"/>
      <c r="AR6" s="999"/>
      <c r="AS6" s="999"/>
      <c r="AT6" s="999"/>
      <c r="AU6" s="999"/>
      <c r="AV6" s="999"/>
      <c r="AW6" s="999"/>
      <c r="AX6" s="999">
        <v>4</v>
      </c>
      <c r="AY6" s="999"/>
      <c r="AZ6" s="999"/>
      <c r="BA6" s="999"/>
      <c r="BB6" s="999"/>
      <c r="BC6" s="999"/>
      <c r="BD6" s="999"/>
      <c r="BE6" s="999"/>
      <c r="BF6" s="999"/>
      <c r="BG6" s="999"/>
      <c r="BH6" s="999"/>
      <c r="BI6" s="999"/>
      <c r="BJ6" s="999">
        <v>4</v>
      </c>
      <c r="BK6" s="999"/>
      <c r="BL6" s="999"/>
      <c r="BM6" s="999">
        <v>4</v>
      </c>
      <c r="BN6" s="999"/>
      <c r="BO6" s="999"/>
      <c r="BP6" s="2052">
        <v>4</v>
      </c>
      <c r="BQ6" s="999">
        <v>4</v>
      </c>
      <c r="BR6" s="999">
        <v>4</v>
      </c>
      <c r="BS6" s="1000">
        <v>1</v>
      </c>
      <c r="BT6" s="999"/>
      <c r="BU6" s="2050"/>
      <c r="BV6" s="91">
        <v>37</v>
      </c>
      <c r="BW6" s="92" t="s">
        <v>273</v>
      </c>
      <c r="BX6" s="150">
        <v>0.3</v>
      </c>
      <c r="BY6" s="93">
        <v>7.4999999999999997E-2</v>
      </c>
      <c r="BZ6" s="93">
        <v>7.4999999999999997E-2</v>
      </c>
      <c r="CA6" s="807" t="s">
        <v>722</v>
      </c>
      <c r="CB6" s="95" t="s">
        <v>723</v>
      </c>
      <c r="CC6" s="94">
        <v>7.4999999999999997E-2</v>
      </c>
      <c r="CD6" s="93">
        <v>7.4999999999999997E-2</v>
      </c>
      <c r="CE6" s="807" t="s">
        <v>722</v>
      </c>
      <c r="CF6" s="95" t="s">
        <v>723</v>
      </c>
      <c r="CG6" s="94">
        <v>7.4999999999999997E-2</v>
      </c>
      <c r="CH6" s="93">
        <v>7.4999999999999997E-2</v>
      </c>
      <c r="CI6" s="807" t="s">
        <v>722</v>
      </c>
      <c r="CJ6" s="95" t="s">
        <v>723</v>
      </c>
      <c r="CK6" s="94">
        <v>7.4999999999999997E-2</v>
      </c>
      <c r="CL6" s="93">
        <v>7.4999999999999997E-2</v>
      </c>
      <c r="CM6" s="807" t="s">
        <v>722</v>
      </c>
      <c r="CN6" s="95" t="s">
        <v>723</v>
      </c>
      <c r="CO6" s="316" t="s">
        <v>472</v>
      </c>
      <c r="CP6" s="317" t="s">
        <v>473</v>
      </c>
    </row>
    <row r="7" spans="1:94" ht="36" x14ac:dyDescent="0.25">
      <c r="A7" s="232"/>
      <c r="B7" s="1512"/>
      <c r="C7" s="1140"/>
      <c r="D7" s="1141"/>
      <c r="E7" s="1196"/>
      <c r="F7" s="1197"/>
      <c r="G7" s="1197"/>
      <c r="H7" s="1195"/>
      <c r="I7" s="1195"/>
      <c r="J7" s="1195"/>
      <c r="K7" s="1674"/>
      <c r="L7" s="1675"/>
      <c r="M7" s="999"/>
      <c r="N7" s="999"/>
      <c r="O7" s="999"/>
      <c r="P7" s="999"/>
      <c r="Q7" s="999"/>
      <c r="R7" s="999"/>
      <c r="S7" s="999"/>
      <c r="T7" s="999"/>
      <c r="U7" s="999"/>
      <c r="V7" s="999"/>
      <c r="W7" s="999"/>
      <c r="X7" s="999"/>
      <c r="Y7" s="999"/>
      <c r="Z7" s="999"/>
      <c r="AA7" s="999"/>
      <c r="AB7" s="999"/>
      <c r="AC7" s="999"/>
      <c r="AD7" s="999"/>
      <c r="AE7" s="999"/>
      <c r="AF7" s="999"/>
      <c r="AG7" s="999"/>
      <c r="AH7" s="999"/>
      <c r="AI7" s="999"/>
      <c r="AJ7" s="999"/>
      <c r="AK7" s="999"/>
      <c r="AL7" s="999"/>
      <c r="AM7" s="999"/>
      <c r="AN7" s="999"/>
      <c r="AO7" s="999"/>
      <c r="AP7" s="999"/>
      <c r="AQ7" s="999"/>
      <c r="AR7" s="999"/>
      <c r="AS7" s="999"/>
      <c r="AT7" s="999"/>
      <c r="AU7" s="999"/>
      <c r="AV7" s="999"/>
      <c r="AW7" s="999"/>
      <c r="AX7" s="999"/>
      <c r="AY7" s="999"/>
      <c r="AZ7" s="999"/>
      <c r="BA7" s="999"/>
      <c r="BB7" s="999"/>
      <c r="BC7" s="999"/>
      <c r="BD7" s="999"/>
      <c r="BE7" s="999"/>
      <c r="BF7" s="999"/>
      <c r="BG7" s="999"/>
      <c r="BH7" s="999"/>
      <c r="BI7" s="999"/>
      <c r="BJ7" s="999"/>
      <c r="BK7" s="999"/>
      <c r="BL7" s="999"/>
      <c r="BM7" s="999"/>
      <c r="BN7" s="999"/>
      <c r="BO7" s="999"/>
      <c r="BP7" s="2052"/>
      <c r="BQ7" s="999"/>
      <c r="BR7" s="999"/>
      <c r="BS7" s="999"/>
      <c r="BT7" s="999"/>
      <c r="BU7" s="2050"/>
      <c r="BV7" s="91">
        <v>38</v>
      </c>
      <c r="BW7" s="92" t="s">
        <v>274</v>
      </c>
      <c r="BX7" s="150">
        <v>0.3</v>
      </c>
      <c r="BY7" s="94">
        <v>7.4999999999999997E-2</v>
      </c>
      <c r="BZ7" s="94">
        <v>7.4999999999999997E-2</v>
      </c>
      <c r="CA7" s="807" t="s">
        <v>722</v>
      </c>
      <c r="CB7" s="95" t="s">
        <v>723</v>
      </c>
      <c r="CC7" s="94">
        <v>7.4999999999999997E-2</v>
      </c>
      <c r="CD7" s="94">
        <v>7.4999999999999997E-2</v>
      </c>
      <c r="CE7" s="807" t="s">
        <v>722</v>
      </c>
      <c r="CF7" s="95" t="s">
        <v>723</v>
      </c>
      <c r="CG7" s="94">
        <v>7.4999999999999997E-2</v>
      </c>
      <c r="CH7" s="94">
        <v>7.4999999999999997E-2</v>
      </c>
      <c r="CI7" s="807" t="s">
        <v>722</v>
      </c>
      <c r="CJ7" s="95" t="s">
        <v>723</v>
      </c>
      <c r="CK7" s="94">
        <v>7.4999999999999997E-2</v>
      </c>
      <c r="CL7" s="94">
        <v>7.4999999999999997E-2</v>
      </c>
      <c r="CM7" s="807" t="s">
        <v>722</v>
      </c>
      <c r="CN7" s="95" t="s">
        <v>723</v>
      </c>
      <c r="CO7" s="316" t="s">
        <v>472</v>
      </c>
      <c r="CP7" s="317" t="s">
        <v>473</v>
      </c>
    </row>
    <row r="8" spans="1:94" ht="36" x14ac:dyDescent="0.25">
      <c r="A8" s="232"/>
      <c r="B8" s="1512"/>
      <c r="C8" s="1140"/>
      <c r="D8" s="1141"/>
      <c r="E8" s="1196"/>
      <c r="F8" s="1197"/>
      <c r="G8" s="1197"/>
      <c r="H8" s="1195"/>
      <c r="I8" s="1195"/>
      <c r="J8" s="1195"/>
      <c r="K8" s="1674"/>
      <c r="L8" s="1675"/>
      <c r="M8" s="999"/>
      <c r="N8" s="999"/>
      <c r="O8" s="999"/>
      <c r="P8" s="999"/>
      <c r="Q8" s="999"/>
      <c r="R8" s="999"/>
      <c r="S8" s="999"/>
      <c r="T8" s="999"/>
      <c r="U8" s="999"/>
      <c r="V8" s="999"/>
      <c r="W8" s="999"/>
      <c r="X8" s="999"/>
      <c r="Y8" s="999"/>
      <c r="Z8" s="999"/>
      <c r="AA8" s="999"/>
      <c r="AB8" s="999"/>
      <c r="AC8" s="999"/>
      <c r="AD8" s="999"/>
      <c r="AE8" s="999"/>
      <c r="AF8" s="999"/>
      <c r="AG8" s="999"/>
      <c r="AH8" s="999"/>
      <c r="AI8" s="999"/>
      <c r="AJ8" s="999"/>
      <c r="AK8" s="999"/>
      <c r="AL8" s="999"/>
      <c r="AM8" s="999"/>
      <c r="AN8" s="999"/>
      <c r="AO8" s="999"/>
      <c r="AP8" s="999"/>
      <c r="AQ8" s="999"/>
      <c r="AR8" s="999"/>
      <c r="AS8" s="999"/>
      <c r="AT8" s="999"/>
      <c r="AU8" s="999"/>
      <c r="AV8" s="999"/>
      <c r="AW8" s="999"/>
      <c r="AX8" s="999"/>
      <c r="AY8" s="999"/>
      <c r="AZ8" s="999"/>
      <c r="BA8" s="999"/>
      <c r="BB8" s="999"/>
      <c r="BC8" s="999"/>
      <c r="BD8" s="999"/>
      <c r="BE8" s="999"/>
      <c r="BF8" s="999"/>
      <c r="BG8" s="999"/>
      <c r="BH8" s="999"/>
      <c r="BI8" s="999"/>
      <c r="BJ8" s="999"/>
      <c r="BK8" s="999"/>
      <c r="BL8" s="999"/>
      <c r="BM8" s="999"/>
      <c r="BN8" s="999"/>
      <c r="BO8" s="999"/>
      <c r="BP8" s="2052"/>
      <c r="BQ8" s="999"/>
      <c r="BR8" s="999"/>
      <c r="BS8" s="999"/>
      <c r="BT8" s="999"/>
      <c r="BU8" s="2050"/>
      <c r="BV8" s="91">
        <v>39</v>
      </c>
      <c r="BW8" s="96" t="s">
        <v>275</v>
      </c>
      <c r="BX8" s="150">
        <v>0.4</v>
      </c>
      <c r="BY8" s="97">
        <v>0.1</v>
      </c>
      <c r="BZ8" s="97">
        <v>0.1</v>
      </c>
      <c r="CA8" s="383" t="s">
        <v>506</v>
      </c>
      <c r="CB8" s="95" t="s">
        <v>507</v>
      </c>
      <c r="CC8" s="97">
        <v>0.1</v>
      </c>
      <c r="CD8" s="97">
        <v>0.1</v>
      </c>
      <c r="CE8" s="383" t="s">
        <v>506</v>
      </c>
      <c r="CF8" s="95" t="s">
        <v>507</v>
      </c>
      <c r="CG8" s="15">
        <v>0.1</v>
      </c>
      <c r="CH8" s="97">
        <v>0.1</v>
      </c>
      <c r="CI8" s="383" t="s">
        <v>506</v>
      </c>
      <c r="CJ8" s="95" t="s">
        <v>507</v>
      </c>
      <c r="CK8" s="15">
        <v>0.1</v>
      </c>
      <c r="CL8" s="97">
        <v>0.1</v>
      </c>
      <c r="CM8" s="383" t="s">
        <v>506</v>
      </c>
      <c r="CN8" s="95" t="s">
        <v>507</v>
      </c>
      <c r="CO8" s="316" t="s">
        <v>472</v>
      </c>
      <c r="CP8" s="317" t="s">
        <v>473</v>
      </c>
    </row>
    <row r="9" spans="1:94" ht="39.950000000000003" customHeight="1" x14ac:dyDescent="0.25">
      <c r="A9" s="232"/>
      <c r="B9" s="1512"/>
      <c r="C9" s="1140"/>
      <c r="D9" s="1141">
        <v>17</v>
      </c>
      <c r="E9" s="1142" t="s">
        <v>276</v>
      </c>
      <c r="F9" s="1140" t="s">
        <v>277</v>
      </c>
      <c r="G9" s="1140" t="s">
        <v>278</v>
      </c>
      <c r="H9" s="1140" t="s">
        <v>279</v>
      </c>
      <c r="I9" s="1143">
        <v>1</v>
      </c>
      <c r="J9" s="1140">
        <v>2018</v>
      </c>
      <c r="K9" s="1668">
        <v>1</v>
      </c>
      <c r="L9" s="1590">
        <v>0</v>
      </c>
      <c r="M9" s="1419">
        <v>0</v>
      </c>
      <c r="N9" s="1421">
        <v>0</v>
      </c>
      <c r="O9" s="1419">
        <v>0</v>
      </c>
      <c r="P9" s="1419">
        <v>0</v>
      </c>
      <c r="Q9" s="1421">
        <v>0</v>
      </c>
      <c r="R9" s="1419">
        <v>0</v>
      </c>
      <c r="S9" s="1419">
        <v>0</v>
      </c>
      <c r="T9" s="1421">
        <v>0</v>
      </c>
      <c r="U9" s="1419">
        <f>L9+O9+R9</f>
        <v>0</v>
      </c>
      <c r="V9" s="1419">
        <f>M9+P9+S9</f>
        <v>0</v>
      </c>
      <c r="W9" s="1421">
        <v>0</v>
      </c>
      <c r="X9" s="1419">
        <v>1</v>
      </c>
      <c r="Y9" s="1419">
        <v>1</v>
      </c>
      <c r="Z9" s="1421">
        <f>X9/Y9</f>
        <v>1</v>
      </c>
      <c r="AA9" s="1419">
        <v>0</v>
      </c>
      <c r="AB9" s="1419">
        <v>0</v>
      </c>
      <c r="AC9" s="1421">
        <v>0</v>
      </c>
      <c r="AD9" s="1419">
        <v>0</v>
      </c>
      <c r="AE9" s="1419">
        <v>0</v>
      </c>
      <c r="AF9" s="1421">
        <v>0</v>
      </c>
      <c r="AG9" s="1419">
        <f>X9+AA9+AD9</f>
        <v>1</v>
      </c>
      <c r="AH9" s="1419">
        <f>Y9+AB9+AE9</f>
        <v>1</v>
      </c>
      <c r="AI9" s="1421">
        <f>AG9/AH9</f>
        <v>1</v>
      </c>
      <c r="AJ9" s="1419">
        <f>AG9+U9</f>
        <v>1</v>
      </c>
      <c r="AK9" s="1419">
        <f>AH9+V9</f>
        <v>1</v>
      </c>
      <c r="AL9" s="1421">
        <f>AJ9/AK9</f>
        <v>1</v>
      </c>
      <c r="AM9" s="1419">
        <v>0</v>
      </c>
      <c r="AN9" s="1419">
        <v>0</v>
      </c>
      <c r="AO9" s="1421">
        <v>0</v>
      </c>
      <c r="AP9" s="1419">
        <v>1</v>
      </c>
      <c r="AQ9" s="1419">
        <v>1</v>
      </c>
      <c r="AR9" s="1421">
        <f>AP9/AQ9</f>
        <v>1</v>
      </c>
      <c r="AS9" s="1419">
        <v>1</v>
      </c>
      <c r="AT9" s="1419">
        <v>1</v>
      </c>
      <c r="AU9" s="1421">
        <f>AS9/AT9</f>
        <v>1</v>
      </c>
      <c r="AV9" s="1419">
        <f>AM9+AP9+AS9</f>
        <v>2</v>
      </c>
      <c r="AW9" s="1419">
        <f>AN9+AQ9+AT9</f>
        <v>2</v>
      </c>
      <c r="AX9" s="1421">
        <f>AV9/AW9</f>
        <v>1</v>
      </c>
      <c r="AY9" s="1419">
        <v>0</v>
      </c>
      <c r="AZ9" s="1419">
        <v>0</v>
      </c>
      <c r="BA9" s="1421">
        <v>0</v>
      </c>
      <c r="BB9" s="1419">
        <v>0</v>
      </c>
      <c r="BC9" s="1419">
        <v>0</v>
      </c>
      <c r="BD9" s="1421">
        <v>0</v>
      </c>
      <c r="BE9" s="1419">
        <v>0</v>
      </c>
      <c r="BF9" s="1419">
        <v>0</v>
      </c>
      <c r="BG9" s="1421">
        <v>0</v>
      </c>
      <c r="BH9" s="1419">
        <v>0</v>
      </c>
      <c r="BI9" s="1419">
        <v>0</v>
      </c>
      <c r="BJ9" s="1421">
        <v>0</v>
      </c>
      <c r="BK9" s="1419">
        <f>BH9+AV9</f>
        <v>2</v>
      </c>
      <c r="BL9" s="1419">
        <f>BI9+AW9</f>
        <v>2</v>
      </c>
      <c r="BM9" s="1421">
        <f>BK9/BL9</f>
        <v>1</v>
      </c>
      <c r="BN9" s="1419">
        <f>BK9+AJ9</f>
        <v>3</v>
      </c>
      <c r="BO9" s="1419">
        <f>BL9+AK9</f>
        <v>3</v>
      </c>
      <c r="BP9" s="1421">
        <f>BN9/BO9</f>
        <v>1</v>
      </c>
      <c r="BQ9" s="1421">
        <v>1</v>
      </c>
      <c r="BR9" s="1421">
        <v>1</v>
      </c>
      <c r="BS9" s="1421">
        <f>BQ9/BR9</f>
        <v>1</v>
      </c>
      <c r="BT9" s="1421"/>
      <c r="BU9" s="1627"/>
      <c r="BV9" s="91">
        <v>40</v>
      </c>
      <c r="BW9" s="98" t="s">
        <v>280</v>
      </c>
      <c r="BX9" s="24">
        <v>0.5</v>
      </c>
      <c r="BY9" s="99">
        <v>0.125</v>
      </c>
      <c r="BZ9" s="99">
        <v>0</v>
      </c>
      <c r="CA9" s="99" t="s">
        <v>227</v>
      </c>
      <c r="CB9" s="724" t="s">
        <v>227</v>
      </c>
      <c r="CC9" s="99">
        <v>0.125</v>
      </c>
      <c r="CD9" s="99">
        <v>0</v>
      </c>
      <c r="CE9" s="99" t="s">
        <v>227</v>
      </c>
      <c r="CF9" s="724" t="s">
        <v>227</v>
      </c>
      <c r="CG9" s="99">
        <v>0.125</v>
      </c>
      <c r="CH9" s="99">
        <v>0.125</v>
      </c>
      <c r="CI9" s="99" t="s">
        <v>227</v>
      </c>
      <c r="CJ9" s="724" t="s">
        <v>227</v>
      </c>
      <c r="CK9" s="99">
        <v>0.125</v>
      </c>
      <c r="CL9" s="99">
        <v>0.125</v>
      </c>
      <c r="CM9" s="99" t="s">
        <v>227</v>
      </c>
      <c r="CN9" s="724" t="s">
        <v>227</v>
      </c>
      <c r="CO9" s="316" t="s">
        <v>472</v>
      </c>
      <c r="CP9" s="317" t="s">
        <v>473</v>
      </c>
    </row>
    <row r="10" spans="1:94" ht="30" customHeight="1" thickBot="1" x14ac:dyDescent="0.3">
      <c r="A10" s="232"/>
      <c r="B10" s="1513"/>
      <c r="C10" s="1523"/>
      <c r="D10" s="1671"/>
      <c r="E10" s="1521"/>
      <c r="F10" s="1523"/>
      <c r="G10" s="1523"/>
      <c r="H10" s="1523"/>
      <c r="I10" s="1502"/>
      <c r="J10" s="1523"/>
      <c r="K10" s="1669"/>
      <c r="L10" s="1670"/>
      <c r="M10" s="1420"/>
      <c r="N10" s="1664"/>
      <c r="O10" s="1420"/>
      <c r="P10" s="1420"/>
      <c r="Q10" s="1664"/>
      <c r="R10" s="1420"/>
      <c r="S10" s="1420"/>
      <c r="T10" s="1664"/>
      <c r="U10" s="1420"/>
      <c r="V10" s="1420"/>
      <c r="W10" s="1664"/>
      <c r="X10" s="1420"/>
      <c r="Y10" s="1420"/>
      <c r="Z10" s="1664"/>
      <c r="AA10" s="1420"/>
      <c r="AB10" s="1420"/>
      <c r="AC10" s="1664"/>
      <c r="AD10" s="1420"/>
      <c r="AE10" s="1420"/>
      <c r="AF10" s="1664"/>
      <c r="AG10" s="1420"/>
      <c r="AH10" s="1420"/>
      <c r="AI10" s="1664"/>
      <c r="AJ10" s="1420"/>
      <c r="AK10" s="1420"/>
      <c r="AL10" s="1664"/>
      <c r="AM10" s="1420"/>
      <c r="AN10" s="1420"/>
      <c r="AO10" s="1664"/>
      <c r="AP10" s="1420"/>
      <c r="AQ10" s="1420"/>
      <c r="AR10" s="1664"/>
      <c r="AS10" s="1420"/>
      <c r="AT10" s="1420"/>
      <c r="AU10" s="1664"/>
      <c r="AV10" s="1420"/>
      <c r="AW10" s="1420"/>
      <c r="AX10" s="1664"/>
      <c r="AY10" s="1420"/>
      <c r="AZ10" s="1420"/>
      <c r="BA10" s="1664"/>
      <c r="BB10" s="1420"/>
      <c r="BC10" s="1420"/>
      <c r="BD10" s="1664"/>
      <c r="BE10" s="1420"/>
      <c r="BF10" s="1420"/>
      <c r="BG10" s="1664"/>
      <c r="BH10" s="1420"/>
      <c r="BI10" s="1420"/>
      <c r="BJ10" s="1664"/>
      <c r="BK10" s="1420"/>
      <c r="BL10" s="1420"/>
      <c r="BM10" s="1664"/>
      <c r="BN10" s="1420"/>
      <c r="BO10" s="1420"/>
      <c r="BP10" s="1664"/>
      <c r="BQ10" s="1664"/>
      <c r="BR10" s="1664"/>
      <c r="BS10" s="1664"/>
      <c r="BT10" s="1664"/>
      <c r="BU10" s="2053"/>
      <c r="BV10" s="101">
        <v>41</v>
      </c>
      <c r="BW10" s="102" t="s">
        <v>281</v>
      </c>
      <c r="BX10" s="103">
        <v>0.5</v>
      </c>
      <c r="BY10" s="104">
        <v>0.125</v>
      </c>
      <c r="BZ10" s="104">
        <v>0.125</v>
      </c>
      <c r="CA10" s="384" t="s">
        <v>508</v>
      </c>
      <c r="CB10" s="730" t="s">
        <v>509</v>
      </c>
      <c r="CC10" s="104">
        <v>0.125</v>
      </c>
      <c r="CD10" s="104">
        <v>0.125</v>
      </c>
      <c r="CE10" s="384" t="s">
        <v>508</v>
      </c>
      <c r="CF10" s="730" t="s">
        <v>509</v>
      </c>
      <c r="CG10" s="104">
        <v>0.125</v>
      </c>
      <c r="CH10" s="104">
        <v>0.125</v>
      </c>
      <c r="CI10" s="384" t="s">
        <v>508</v>
      </c>
      <c r="CJ10" s="730" t="s">
        <v>509</v>
      </c>
      <c r="CK10" s="104">
        <v>0.125</v>
      </c>
      <c r="CL10" s="104">
        <v>0.125</v>
      </c>
      <c r="CM10" s="384" t="s">
        <v>508</v>
      </c>
      <c r="CN10" s="730" t="s">
        <v>509</v>
      </c>
      <c r="CO10" s="316" t="s">
        <v>472</v>
      </c>
      <c r="CP10" s="317" t="s">
        <v>473</v>
      </c>
    </row>
    <row r="22" spans="37:37" x14ac:dyDescent="0.25">
      <c r="AK22">
        <f>14280+17850+14280+17850</f>
        <v>64260</v>
      </c>
    </row>
  </sheetData>
  <autoFilter ref="A1:CP10">
    <filterColumn colId="5" showButton="0"/>
    <filterColumn colId="6" showButton="0"/>
    <filterColumn colId="7" showButton="0"/>
    <filterColumn colId="8" showButton="0"/>
    <filterColumn colId="11" showButton="0"/>
    <filterColumn colId="12" showButton="0"/>
    <filterColumn colId="13" showButton="0"/>
    <filterColumn colId="14" showButton="0"/>
    <filterColumn colId="15" showButton="0"/>
    <filterColumn colId="16" showButton="0"/>
    <filterColumn colId="17" showButton="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32" showButton="0"/>
    <filterColumn colId="33" showButton="0"/>
    <filterColumn colId="34" showButton="0"/>
    <filterColumn colId="35" showButton="0"/>
    <filterColumn colId="36" showButton="0"/>
    <filterColumn colId="37" showButton="0"/>
    <filterColumn colId="38" showButton="0"/>
    <filterColumn colId="39" showButton="0"/>
    <filterColumn colId="40" showButton="0"/>
    <filterColumn colId="41" showButton="0"/>
    <filterColumn colId="42" showButton="0"/>
    <filterColumn colId="43" showButton="0"/>
    <filterColumn colId="44" showButton="0"/>
    <filterColumn colId="45" showButton="0"/>
    <filterColumn colId="46" showButton="0"/>
    <filterColumn colId="47" showButton="0"/>
    <filterColumn colId="48" showButton="0"/>
    <filterColumn colId="49" showButton="0"/>
    <filterColumn colId="50" showButton="0"/>
    <filterColumn colId="51" showButton="0"/>
    <filterColumn colId="52" showButton="0"/>
    <filterColumn colId="53" showButton="0"/>
    <filterColumn colId="54" showButton="0"/>
    <filterColumn colId="55" showButton="0"/>
    <filterColumn colId="56" showButton="0"/>
    <filterColumn colId="57" showButton="0"/>
    <filterColumn colId="58" showButton="0"/>
    <filterColumn colId="59" showButton="0"/>
    <filterColumn colId="60" showButton="0"/>
    <filterColumn colId="61" showButton="0"/>
    <filterColumn colId="62" showButton="0"/>
    <filterColumn colId="63" showButton="0"/>
    <filterColumn colId="73" showButton="0"/>
  </autoFilter>
  <mergeCells count="200">
    <mergeCell ref="AA2:AC3"/>
    <mergeCell ref="N6:N8"/>
    <mergeCell ref="O6:O8"/>
    <mergeCell ref="P6:P8"/>
    <mergeCell ref="Q6:Q8"/>
    <mergeCell ref="R6:R8"/>
    <mergeCell ref="S6:S8"/>
    <mergeCell ref="Z6:Z8"/>
    <mergeCell ref="T6:T8"/>
    <mergeCell ref="U6:U8"/>
    <mergeCell ref="V6:V8"/>
    <mergeCell ref="W6:W8"/>
    <mergeCell ref="X6:X8"/>
    <mergeCell ref="Y6:Y8"/>
    <mergeCell ref="A1:A4"/>
    <mergeCell ref="B1:B4"/>
    <mergeCell ref="C1:C4"/>
    <mergeCell ref="D1:D4"/>
    <mergeCell ref="E1:E4"/>
    <mergeCell ref="F1:J1"/>
    <mergeCell ref="I3:I4"/>
    <mergeCell ref="J3:J4"/>
    <mergeCell ref="X2:Z3"/>
    <mergeCell ref="BH2:BJ3"/>
    <mergeCell ref="BK2:BM3"/>
    <mergeCell ref="AD2:AF3"/>
    <mergeCell ref="AG2:AI3"/>
    <mergeCell ref="AJ2:AL3"/>
    <mergeCell ref="AM2:AO3"/>
    <mergeCell ref="AP2:AR3"/>
    <mergeCell ref="AS2:AU3"/>
    <mergeCell ref="CB1:CB4"/>
    <mergeCell ref="BZ1:BZ4"/>
    <mergeCell ref="CA1:CA4"/>
    <mergeCell ref="AV2:AX3"/>
    <mergeCell ref="AY2:BA3"/>
    <mergeCell ref="BB2:BD3"/>
    <mergeCell ref="BN2:BP3"/>
    <mergeCell ref="CO1:CO4"/>
    <mergeCell ref="CP1:CP4"/>
    <mergeCell ref="F2:F4"/>
    <mergeCell ref="G2:G4"/>
    <mergeCell ref="H2:H4"/>
    <mergeCell ref="I2:J2"/>
    <mergeCell ref="L2:N3"/>
    <mergeCell ref="O2:Q3"/>
    <mergeCell ref="BU1:BU4"/>
    <mergeCell ref="BV1:BW4"/>
    <mergeCell ref="BX1:BX4"/>
    <mergeCell ref="BY1:BY4"/>
    <mergeCell ref="CC1:CC4"/>
    <mergeCell ref="CG1:CG4"/>
    <mergeCell ref="K1:K4"/>
    <mergeCell ref="L1:BM1"/>
    <mergeCell ref="BQ1:BQ4"/>
    <mergeCell ref="BR1:BR4"/>
    <mergeCell ref="BS1:BS4"/>
    <mergeCell ref="BT1:BT4"/>
    <mergeCell ref="R2:T3"/>
    <mergeCell ref="U2:W3"/>
    <mergeCell ref="BE2:BG3"/>
    <mergeCell ref="CN1:CN4"/>
    <mergeCell ref="AU6:AU8"/>
    <mergeCell ref="AV6:AV8"/>
    <mergeCell ref="AW6:AW8"/>
    <mergeCell ref="AL6:AL8"/>
    <mergeCell ref="AM6:AM8"/>
    <mergeCell ref="AN6:AN8"/>
    <mergeCell ref="AK6:AK8"/>
    <mergeCell ref="AA6:AA8"/>
    <mergeCell ref="AB6:AB8"/>
    <mergeCell ref="AC6:AC8"/>
    <mergeCell ref="AD6:AD8"/>
    <mergeCell ref="AE6:AE8"/>
    <mergeCell ref="AO6:AO8"/>
    <mergeCell ref="AP6:AP8"/>
    <mergeCell ref="AQ6:AQ8"/>
    <mergeCell ref="AF6:AF8"/>
    <mergeCell ref="AG6:AG8"/>
    <mergeCell ref="AH6:AH8"/>
    <mergeCell ref="AI6:AI8"/>
    <mergeCell ref="AJ6:AJ8"/>
    <mergeCell ref="AR6:AR8"/>
    <mergeCell ref="AS6:AS8"/>
    <mergeCell ref="AT6:AT8"/>
    <mergeCell ref="B5:B10"/>
    <mergeCell ref="C5:C10"/>
    <mergeCell ref="D6:D8"/>
    <mergeCell ref="E6:E8"/>
    <mergeCell ref="F6:F8"/>
    <mergeCell ref="G6:G8"/>
    <mergeCell ref="H6:H8"/>
    <mergeCell ref="I6:I8"/>
    <mergeCell ref="J6:J8"/>
    <mergeCell ref="D9:D10"/>
    <mergeCell ref="E9:E10"/>
    <mergeCell ref="F9:F10"/>
    <mergeCell ref="G9:G10"/>
    <mergeCell ref="H9:H10"/>
    <mergeCell ref="I9:I10"/>
    <mergeCell ref="J9:J10"/>
    <mergeCell ref="K9:K10"/>
    <mergeCell ref="L9:L10"/>
    <mergeCell ref="M9:M10"/>
    <mergeCell ref="N9:N10"/>
    <mergeCell ref="O9:O10"/>
    <mergeCell ref="P9:P10"/>
    <mergeCell ref="K6:K8"/>
    <mergeCell ref="L6:L8"/>
    <mergeCell ref="M6:M8"/>
    <mergeCell ref="BD6:BD8"/>
    <mergeCell ref="BE6:BE8"/>
    <mergeCell ref="BF6:BF8"/>
    <mergeCell ref="BG6:BG8"/>
    <mergeCell ref="BH6:BH8"/>
    <mergeCell ref="BI6:BI8"/>
    <mergeCell ref="AX6:AX8"/>
    <mergeCell ref="AY6:AY8"/>
    <mergeCell ref="AZ6:AZ8"/>
    <mergeCell ref="BA6:BA8"/>
    <mergeCell ref="BB6:BB8"/>
    <mergeCell ref="BC6:BC8"/>
    <mergeCell ref="Q9:Q10"/>
    <mergeCell ref="R9:R10"/>
    <mergeCell ref="S9:S10"/>
    <mergeCell ref="T9:T10"/>
    <mergeCell ref="U9:U10"/>
    <mergeCell ref="V9:V10"/>
    <mergeCell ref="AC9:AC10"/>
    <mergeCell ref="AD9:AD10"/>
    <mergeCell ref="AE9:AE10"/>
    <mergeCell ref="AF9:AF10"/>
    <mergeCell ref="AG9:AG10"/>
    <mergeCell ref="AH9:AH10"/>
    <mergeCell ref="W9:W10"/>
    <mergeCell ref="X9:X10"/>
    <mergeCell ref="Y9:Y10"/>
    <mergeCell ref="Z9:Z10"/>
    <mergeCell ref="AA9:AA10"/>
    <mergeCell ref="AB9:AB10"/>
    <mergeCell ref="AO9:AO10"/>
    <mergeCell ref="AP9:AP10"/>
    <mergeCell ref="AQ9:AQ10"/>
    <mergeCell ref="AR9:AR10"/>
    <mergeCell ref="AS9:AS10"/>
    <mergeCell ref="AT9:AT10"/>
    <mergeCell ref="AI9:AI10"/>
    <mergeCell ref="AJ9:AJ10"/>
    <mergeCell ref="AK9:AK10"/>
    <mergeCell ref="AL9:AL10"/>
    <mergeCell ref="AM9:AM10"/>
    <mergeCell ref="AN9:AN10"/>
    <mergeCell ref="BA9:BA10"/>
    <mergeCell ref="BB9:BB10"/>
    <mergeCell ref="BC9:BC10"/>
    <mergeCell ref="BD9:BD10"/>
    <mergeCell ref="BE9:BE10"/>
    <mergeCell ref="BF9:BF10"/>
    <mergeCell ref="AU9:AU10"/>
    <mergeCell ref="AV9:AV10"/>
    <mergeCell ref="AW9:AW10"/>
    <mergeCell ref="AX9:AX10"/>
    <mergeCell ref="AY9:AY10"/>
    <mergeCell ref="AZ9:AZ10"/>
    <mergeCell ref="BT9:BT10"/>
    <mergeCell ref="BU9:BU10"/>
    <mergeCell ref="BG9:BG10"/>
    <mergeCell ref="BH9:BH10"/>
    <mergeCell ref="BI9:BI10"/>
    <mergeCell ref="BJ9:BJ10"/>
    <mergeCell ref="BK9:BK10"/>
    <mergeCell ref="BL9:BL10"/>
    <mergeCell ref="BN9:BN10"/>
    <mergeCell ref="BO9:BO10"/>
    <mergeCell ref="BP9:BP10"/>
    <mergeCell ref="BJ6:BJ8"/>
    <mergeCell ref="BK6:BK8"/>
    <mergeCell ref="BN6:BN8"/>
    <mergeCell ref="BO6:BO8"/>
    <mergeCell ref="BP6:BP8"/>
    <mergeCell ref="BM9:BM10"/>
    <mergeCell ref="BQ9:BQ10"/>
    <mergeCell ref="BR9:BR10"/>
    <mergeCell ref="BS9:BS10"/>
    <mergeCell ref="CL1:CL4"/>
    <mergeCell ref="CM1:CM4"/>
    <mergeCell ref="BS6:BS8"/>
    <mergeCell ref="BT6:BT8"/>
    <mergeCell ref="BU6:BU8"/>
    <mergeCell ref="BL6:BL8"/>
    <mergeCell ref="BM6:BM8"/>
    <mergeCell ref="BQ6:BQ8"/>
    <mergeCell ref="BR6:BR8"/>
    <mergeCell ref="CK1:CK4"/>
    <mergeCell ref="CD1:CD4"/>
    <mergeCell ref="CF1:CF4"/>
    <mergeCell ref="CE1:CE4"/>
    <mergeCell ref="CH1:CH4"/>
    <mergeCell ref="CI1:CI4"/>
    <mergeCell ref="CJ1:CJ4"/>
  </mergeCells>
  <hyperlinks>
    <hyperlink ref="CP6" r:id="rId1"/>
    <hyperlink ref="CP7" r:id="rId2"/>
    <hyperlink ref="CP8" r:id="rId3"/>
    <hyperlink ref="CP9" r:id="rId4"/>
    <hyperlink ref="CP10" r:id="rId5"/>
    <hyperlink ref="CP5" r:id="rId6"/>
  </hyperlinks>
  <pageMargins left="0.7" right="0.7" top="0.75" bottom="0.75" header="0.3" footer="0.3"/>
  <legacyDrawing r:id="rId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15</vt:i4>
      </vt:variant>
    </vt:vector>
  </HeadingPairs>
  <TitlesOfParts>
    <vt:vector size="15" baseType="lpstr">
      <vt:lpstr>RESULTADOS</vt:lpstr>
      <vt:lpstr>PAI-PAS 2019</vt:lpstr>
      <vt:lpstr>DECRETO 612</vt:lpstr>
      <vt:lpstr>PAS 2019</vt:lpstr>
      <vt:lpstr>DECRETO 612 (2)</vt:lpstr>
      <vt:lpstr>SALUD AMBIENTAL</vt:lpstr>
      <vt:lpstr>NO TRASNMISIBLES</vt:lpstr>
      <vt:lpstr>MENTAL</vt:lpstr>
      <vt:lpstr>NUTRI</vt:lpstr>
      <vt:lpstr>SSR</vt:lpstr>
      <vt:lpstr>TRANS</vt:lpstr>
      <vt:lpstr>EMER</vt:lpstr>
      <vt:lpstr>LABORAL</vt:lpstr>
      <vt:lpstr>VULN</vt:lpstr>
      <vt:lpstr>FORT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sistemas</dc:creator>
  <cp:lastModifiedBy>EDWAR HERNANDO MURILLO GARZON</cp:lastModifiedBy>
  <dcterms:created xsi:type="dcterms:W3CDTF">2019-04-03T12:37:48Z</dcterms:created>
  <dcterms:modified xsi:type="dcterms:W3CDTF">2020-04-06T13:58:53Z</dcterms:modified>
</cp:coreProperties>
</file>