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obiernoenlinea\Desktop\gobierno digital\"/>
    </mc:Choice>
  </mc:AlternateContent>
  <bookViews>
    <workbookView xWindow="0" yWindow="0" windowWidth="24000" windowHeight="9735"/>
  </bookViews>
  <sheets>
    <sheet name="Matriz de Cumplimiento V.3" sheetId="4" r:id="rId1"/>
    <sheet name="RESULTADO" sheetId="5" r:id="rId2"/>
  </sheets>
  <definedNames>
    <definedName name="_xlnm._FilterDatabase" localSheetId="0" hidden="1">'Matriz de Cumplimiento V.3'!$F$22:$V$36</definedName>
    <definedName name="_xlnm.Print_Area" localSheetId="0">'Matriz de Cumplimiento V.3'!$C$18:$T$203</definedName>
    <definedName name="_xlnm.Print_Titles" localSheetId="0">'Matriz de Cumplimiento V.3'!$14:$19</definedName>
    <definedName name="Z_02E5D866_D53A_4EF6_B50C_D3093017D776_.wvu.FilterData" localSheetId="0" hidden="1">'Matriz de Cumplimiento V.3'!$E$19:$T$203</definedName>
    <definedName name="Z_1EAEE9B9_E6FE_4188_9E38_7E6D9DDC7F9D_.wvu.FilterData" localSheetId="0" hidden="1">'Matriz de Cumplimiento V.3'!$E$19:$T$203</definedName>
    <definedName name="Z_28FA599E_4F80_47B3_A19A_2948FB11B983_.wvu.FilterData" localSheetId="0" hidden="1">'Matriz de Cumplimiento V.3'!$E$19:$T$203</definedName>
    <definedName name="Z_390D922C_AF95_4CC3_BEE3_A70589C89D96_.wvu.FilterData" localSheetId="0" hidden="1">'Matriz de Cumplimiento V.3'!$E$19:$T$203</definedName>
    <definedName name="Z_6C3DF6E3_8733_497E_82C7_4D8B474FBE11_.wvu.FilterData" localSheetId="0" hidden="1">'Matriz de Cumplimiento V.3'!$E$19:$T$203</definedName>
    <definedName name="Z_6C3DF6E3_8733_497E_82C7_4D8B474FBE11_.wvu.PrintArea" localSheetId="0" hidden="1">'Matriz de Cumplimiento V.3'!$C:$T</definedName>
    <definedName name="Z_70B9DA2C_3A67_4532_B865_46B164706639_.wvu.FilterData" localSheetId="0" hidden="1">'Matriz de Cumplimiento V.3'!$E$19:$T$203</definedName>
    <definedName name="Z_70B9DA2C_3A67_4532_B865_46B164706639_.wvu.PrintArea" localSheetId="0" hidden="1">'Matriz de Cumplimiento V.3'!$C:$T</definedName>
    <definedName name="Z_87B5649D_2E35_4724_A804_B6030808A779_.wvu.FilterData" localSheetId="0" hidden="1">'Matriz de Cumplimiento V.3'!$E$19:$T$203</definedName>
    <definedName name="Z_BF874B2C_4DFD_4433_81A9_B6E7EAB81C49_.wvu.FilterData" localSheetId="0" hidden="1">'Matriz de Cumplimiento V.3'!$E$19:$T$203</definedName>
  </definedNames>
  <calcPr calcId="162913"/>
  <customWorkbookViews>
    <customWorkbookView name="Marco Augusto Parrado Gamba - Vista personalizada" guid="{70B9DA2C-3A67-4532-B865-46B164706639}" mergeInterval="0" personalView="1" maximized="1" windowWidth="1596" windowHeight="675" activeSheetId="4"/>
    <customWorkbookView name="Andres Prada Trujillo - Vista personalizada" guid="{6C3DF6E3-8733-497E-82C7-4D8B474FBE11}" mergeInterval="0" personalView="1" windowWidth="1600" windowHeight="860" activeSheetId="4"/>
  </customWorkbookViews>
</workbook>
</file>

<file path=xl/calcChain.xml><?xml version="1.0" encoding="utf-8"?>
<calcChain xmlns="http://schemas.openxmlformats.org/spreadsheetml/2006/main">
  <c r="K7" i="5" l="1"/>
  <c r="Q198" i="4"/>
  <c r="Q197" i="4"/>
  <c r="Q195" i="4"/>
  <c r="Q193" i="4"/>
  <c r="Q192" i="4"/>
  <c r="Q191" i="4"/>
  <c r="Q179" i="4"/>
  <c r="Q164" i="4"/>
  <c r="Q155" i="4"/>
  <c r="Q154" i="4"/>
  <c r="Q148" i="4"/>
  <c r="Q146" i="4"/>
  <c r="Q145" i="4"/>
  <c r="Q144" i="4"/>
  <c r="Q143" i="4"/>
  <c r="Q142" i="4"/>
  <c r="Q141" i="4"/>
  <c r="Q135" i="4"/>
  <c r="Q134" i="4"/>
  <c r="Q133" i="4"/>
  <c r="Q132" i="4"/>
  <c r="Q131" i="4"/>
  <c r="Q130" i="4"/>
  <c r="Q129" i="4"/>
  <c r="Q128" i="4"/>
  <c r="Q127" i="4"/>
  <c r="Q126" i="4"/>
  <c r="Q125" i="4"/>
  <c r="Q124" i="4"/>
  <c r="Q123" i="4"/>
  <c r="Q121" i="4"/>
  <c r="Q117" i="4"/>
  <c r="Q116" i="4"/>
  <c r="Q115" i="4"/>
  <c r="Q108" i="4"/>
  <c r="Q107" i="4"/>
  <c r="Q106" i="4"/>
  <c r="Q105" i="4"/>
  <c r="Q104" i="4"/>
  <c r="Q103" i="4"/>
  <c r="Q102" i="4"/>
  <c r="Q101" i="4"/>
  <c r="Q100" i="4"/>
  <c r="Q98" i="4"/>
  <c r="Q97" i="4"/>
  <c r="Q96" i="4"/>
  <c r="Q95" i="4"/>
  <c r="Q94" i="4"/>
  <c r="Q92" i="4"/>
  <c r="Q91" i="4"/>
  <c r="Q90" i="4"/>
  <c r="Q86" i="4"/>
  <c r="Q82" i="4"/>
  <c r="Q81" i="4"/>
  <c r="Q80" i="4"/>
  <c r="Q79" i="4"/>
  <c r="Q78" i="4"/>
  <c r="Q77" i="4"/>
  <c r="Q72" i="4"/>
  <c r="Q71" i="4"/>
  <c r="Q69" i="4"/>
  <c r="Q68" i="4"/>
  <c r="Q67" i="4"/>
  <c r="Q55" i="4"/>
  <c r="Q52" i="4"/>
  <c r="Q51" i="4"/>
  <c r="Q50" i="4"/>
  <c r="Q49" i="4"/>
  <c r="Q47" i="4"/>
  <c r="R47" i="4" s="1"/>
  <c r="Q46" i="4"/>
  <c r="Q45" i="4"/>
  <c r="H32" i="5" s="1"/>
  <c r="Q44" i="4"/>
  <c r="Q43" i="4"/>
  <c r="H30" i="5" s="1"/>
  <c r="Q42" i="4"/>
  <c r="R42" i="4" s="1"/>
  <c r="Q41" i="4"/>
  <c r="Q40" i="4"/>
  <c r="H27" i="5" s="1"/>
  <c r="Q38" i="4"/>
  <c r="Q36" i="4"/>
  <c r="Q35" i="4"/>
  <c r="Q34" i="4"/>
  <c r="Q33" i="4"/>
  <c r="Q32" i="4"/>
  <c r="Q31" i="4"/>
  <c r="Q30" i="4"/>
  <c r="Q29" i="4"/>
  <c r="Q28" i="4"/>
  <c r="Q27" i="4"/>
  <c r="Q26" i="4"/>
  <c r="Q25" i="4"/>
  <c r="Q24" i="4"/>
  <c r="Q23" i="4"/>
  <c r="Q22" i="4"/>
  <c r="G65" i="5"/>
  <c r="G64" i="5"/>
  <c r="G56" i="5"/>
  <c r="E121" i="5"/>
  <c r="E116" i="5"/>
  <c r="E110" i="5"/>
  <c r="E11" i="5"/>
  <c r="E10" i="5"/>
  <c r="G33" i="5"/>
  <c r="G31" i="5"/>
  <c r="G29" i="5"/>
  <c r="G27" i="5"/>
  <c r="G25" i="5"/>
  <c r="R43" i="4" l="1"/>
  <c r="H34" i="5"/>
  <c r="E25" i="5"/>
  <c r="H29" i="5"/>
  <c r="R45" i="4"/>
  <c r="R40" i="4"/>
  <c r="R155" i="4" l="1"/>
  <c r="H122" i="5" s="1"/>
  <c r="R164" i="4"/>
  <c r="H131" i="5" s="1"/>
  <c r="R179" i="4"/>
  <c r="H146" i="5" s="1"/>
  <c r="R191" i="4"/>
  <c r="H158" i="5" s="1"/>
  <c r="R192" i="4"/>
  <c r="H159" i="5" s="1"/>
  <c r="R193" i="4"/>
  <c r="H160" i="5" s="1"/>
  <c r="R195" i="4"/>
  <c r="H162" i="5" s="1"/>
  <c r="R197" i="4"/>
  <c r="H164" i="5" s="1"/>
  <c r="R198" i="4"/>
  <c r="H165" i="5" s="1"/>
  <c r="R154" i="4"/>
  <c r="H121" i="5" s="1"/>
  <c r="R148" i="4"/>
  <c r="H116" i="5" s="1"/>
  <c r="K116" i="5" s="1"/>
  <c r="G184" i="5" s="1"/>
  <c r="R142" i="4"/>
  <c r="H111" i="5" s="1"/>
  <c r="R143" i="4"/>
  <c r="H112" i="5" s="1"/>
  <c r="R144" i="4"/>
  <c r="H113" i="5" s="1"/>
  <c r="R128" i="4"/>
  <c r="H98" i="5" s="1"/>
  <c r="R134" i="4"/>
  <c r="H104" i="5" s="1"/>
  <c r="R135" i="4"/>
  <c r="H105" i="5" s="1"/>
  <c r="R108" i="4"/>
  <c r="H79" i="5" s="1"/>
  <c r="R115" i="4"/>
  <c r="H86" i="5" s="1"/>
  <c r="R116" i="4"/>
  <c r="H87" i="5" s="1"/>
  <c r="R117" i="4"/>
  <c r="H88" i="5" s="1"/>
  <c r="R121" i="4"/>
  <c r="H92" i="5" s="1"/>
  <c r="R98" i="4"/>
  <c r="H70" i="5" s="1"/>
  <c r="R94" i="4"/>
  <c r="H66" i="5" s="1"/>
  <c r="R92" i="4"/>
  <c r="H65" i="5" s="1"/>
  <c r="R67" i="4"/>
  <c r="H53" i="5" s="1"/>
  <c r="R68" i="4"/>
  <c r="H54" i="5" s="1"/>
  <c r="R69" i="4"/>
  <c r="H55" i="5" s="1"/>
  <c r="R55" i="4"/>
  <c r="H41" i="5" s="1"/>
  <c r="R51" i="4"/>
  <c r="H37" i="5" s="1"/>
  <c r="R52" i="4"/>
  <c r="H38" i="5" s="1"/>
  <c r="R50" i="4"/>
  <c r="H36" i="5" s="1"/>
  <c r="R49" i="4"/>
  <c r="H35" i="5" s="1"/>
  <c r="R123" i="4" l="1"/>
  <c r="H93" i="5" s="1"/>
  <c r="K121" i="5"/>
  <c r="G185" i="5" s="1"/>
  <c r="R100" i="4"/>
  <c r="H71" i="5" s="1"/>
  <c r="R129" i="4"/>
  <c r="H99" i="5" s="1"/>
  <c r="R131" i="4"/>
  <c r="H101" i="5" s="1"/>
  <c r="R141" i="4"/>
  <c r="H110" i="5"/>
  <c r="H20" i="5"/>
  <c r="R36" i="4"/>
  <c r="H24" i="5"/>
  <c r="R22" i="4"/>
  <c r="H10" i="5"/>
  <c r="R38" i="4"/>
  <c r="H25" i="5"/>
  <c r="R46" i="4"/>
  <c r="H33" i="5"/>
  <c r="R44" i="4"/>
  <c r="H31" i="5"/>
  <c r="H28" i="5"/>
  <c r="R41" i="4"/>
  <c r="H16" i="5"/>
  <c r="R23" i="4"/>
  <c r="H11" i="5"/>
  <c r="R145" i="4"/>
  <c r="H114" i="5" s="1"/>
  <c r="R95" i="4"/>
  <c r="H67" i="5" s="1"/>
  <c r="R86" i="4"/>
  <c r="H64" i="5" s="1"/>
  <c r="R71" i="4"/>
  <c r="H56" i="5" s="1"/>
  <c r="R32" i="4"/>
  <c r="R28" i="4"/>
  <c r="G35" i="5"/>
  <c r="G93" i="5"/>
  <c r="G71" i="5"/>
  <c r="G70" i="5"/>
  <c r="G67" i="5"/>
  <c r="G66" i="5"/>
  <c r="F10" i="5"/>
  <c r="K56" i="5" l="1"/>
  <c r="G179" i="5" s="1"/>
  <c r="K110" i="5"/>
  <c r="G183" i="5" s="1"/>
  <c r="K10" i="5"/>
  <c r="H171" i="5"/>
  <c r="E66" i="5"/>
  <c r="K66" i="5" s="1"/>
  <c r="G180" i="5" s="1"/>
  <c r="K11" i="5"/>
  <c r="G176" i="5" s="1"/>
  <c r="K25" i="5"/>
  <c r="G79" i="5"/>
  <c r="G98" i="5"/>
  <c r="G36" i="5"/>
  <c r="G177" i="5" l="1"/>
  <c r="G175" i="5"/>
  <c r="G99" i="5"/>
  <c r="G101" i="5" s="1"/>
  <c r="G104" i="5" s="1"/>
  <c r="G105" i="5" s="1"/>
  <c r="G86" i="5"/>
  <c r="G87" i="5" s="1"/>
  <c r="G88" i="5" s="1"/>
  <c r="G92" i="5" s="1"/>
  <c r="G37" i="5"/>
  <c r="E93" i="5" l="1"/>
  <c r="K93" i="5" s="1"/>
  <c r="G182" i="5" s="1"/>
  <c r="E71" i="5"/>
  <c r="K71" i="5" s="1"/>
  <c r="G181" i="5" s="1"/>
  <c r="G38" i="5"/>
  <c r="G41" i="5" l="1"/>
  <c r="G53" i="5" l="1"/>
  <c r="G54" i="5" l="1"/>
  <c r="G55" i="5" l="1"/>
  <c r="G171" i="5" s="1"/>
  <c r="E35" i="5" l="1"/>
  <c r="E171" i="5" s="1"/>
  <c r="K35" i="5" l="1"/>
  <c r="K171" i="5" s="1"/>
  <c r="G178" i="5" l="1"/>
  <c r="K6" i="5"/>
</calcChain>
</file>

<file path=xl/comments1.xml><?xml version="1.0" encoding="utf-8"?>
<comments xmlns="http://schemas.openxmlformats.org/spreadsheetml/2006/main">
  <authors>
    <author>Diego Garcia Delgado</author>
  </authors>
  <commentList>
    <comment ref="P18" authorId="0" shapeId="0">
      <text>
        <r>
          <rPr>
            <b/>
            <sz val="9"/>
            <color indexed="81"/>
            <rFont val="Tahoma"/>
            <family val="2"/>
          </rPr>
          <t>Diego Garcia Delgado:</t>
        </r>
        <r>
          <rPr>
            <sz val="9"/>
            <color indexed="81"/>
            <rFont val="Tahoma"/>
            <family val="2"/>
          </rPr>
          <t xml:space="preserve">
Seleccione:
SI (Esta totalmente cumplido).
PALCIAL(Esta Parcialmente cumplido).
NO(No se ha cumplido).</t>
        </r>
      </text>
    </comment>
  </commentList>
</comments>
</file>

<file path=xl/sharedStrings.xml><?xml version="1.0" encoding="utf-8"?>
<sst xmlns="http://schemas.openxmlformats.org/spreadsheetml/2006/main" count="1326" uniqueCount="472">
  <si>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</si>
  <si>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</si>
  <si>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</si>
  <si>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</si>
  <si>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</si>
  <si>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</si>
  <si>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</si>
  <si>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</si>
  <si>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</si>
  <si>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</si>
  <si>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</si>
  <si>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</si>
  <si>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</si>
  <si>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</si>
  <si>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</si>
  <si>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</si>
  <si>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</si>
  <si>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</si>
  <si>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</si>
  <si>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</si>
  <si>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</si>
  <si>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</si>
  <si>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</si>
  <si>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</si>
  <si>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</si>
  <si>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</si>
  <si>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</si>
  <si>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</si>
  <si>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</si>
  <si>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</si>
  <si>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</si>
  <si>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</si>
  <si>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</si>
  <si>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</si>
  <si>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</si>
  <si>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</si>
  <si>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</si>
  <si>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</si>
  <si>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</si>
  <si>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</si>
  <si>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</si>
  <si>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</si>
  <si>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</si>
  <si>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</si>
  <si>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</si>
  <si>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</si>
  <si>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</si>
  <si>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</si>
  <si>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</si>
  <si>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</si>
  <si>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</si>
  <si>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</si>
  <si>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</si>
  <si>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</si>
  <si>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</si>
  <si>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</si>
  <si>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</si>
  <si>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</si>
  <si>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</si>
  <si>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</si>
  <si>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</si>
  <si>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</si>
  <si>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</si>
  <si>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</si>
  <si>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</si>
  <si>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</si>
  <si>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</si>
  <si>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</si>
  <si>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</si>
  <si>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</si>
  <si>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</si>
  <si>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</si>
  <si>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</si>
  <si>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</si>
  <si>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</si>
  <si>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</si>
  <si>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</si>
  <si>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</si>
  <si>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</si>
  <si>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</si>
  <si>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</si>
  <si>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</si>
  <si>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</si>
  <si>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</si>
  <si>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</si>
  <si>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</si>
  <si>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</si>
  <si>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</si>
  <si>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</si>
  <si>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</si>
  <si>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</si>
  <si>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</si>
  <si>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</si>
  <si>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</si>
  <si>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</si>
  <si>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Link al formulario electrónico de solicitudes, peticiones, quejas, reclamos y denuncias.</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</si>
  <si>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</si>
  <si>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</si>
  <si>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</si>
  <si>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</si>
  <si>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</si>
  <si>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</si>
  <si>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</si>
  <si>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</si>
  <si>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</si>
  <si>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</si>
  <si>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 xml:space="preserve">Información adicional </t>
  </si>
  <si>
    <t>Planeación</t>
  </si>
  <si>
    <t>Plan Anticorrupción y de Atención al Ciudadano de conformidad con el Art. 73 de Ley 1474 de 2011</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</si>
  <si>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</si>
  <si>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</si>
  <si>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</si>
  <si>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</si>
  <si>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r>
      <t>Metas, objetivos e</t>
    </r>
    <r>
      <rPr>
        <sz val="11"/>
        <color indexed="8"/>
        <rFont val="Calibri"/>
        <family val="2"/>
      </rPr>
      <t xml:space="preserve"> indicadores de gestión y/o desempeño</t>
    </r>
  </si>
  <si>
    <t>¿Quienes pueden participar?</t>
  </si>
  <si>
    <r>
      <t>I</t>
    </r>
    <r>
      <rPr>
        <sz val="11"/>
        <color indexed="8"/>
        <rFont val="Calibri"/>
        <family val="2"/>
      </rPr>
      <t xml:space="preserve">nformación para población vulnerable: </t>
    </r>
  </si>
  <si>
    <t>Categoría</t>
  </si>
  <si>
    <t xml:space="preserve">Subcategoría </t>
  </si>
  <si>
    <t xml:space="preserve">Área Responsable del suministro de la información  </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</si>
  <si>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</si>
  <si>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</si>
  <si>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</si>
  <si>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</si>
  <si>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</si>
  <si>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</si>
  <si>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</si>
  <si>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</si>
  <si>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</si>
  <si>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</si>
  <si>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</si>
  <si>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</si>
  <si>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</si>
  <si>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</si>
  <si>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</si>
  <si>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</si>
  <si>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</si>
  <si>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</si>
  <si>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</si>
  <si>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</si>
  <si>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</si>
  <si>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</si>
  <si>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</si>
  <si>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</si>
  <si>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</si>
  <si>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</si>
  <si>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</si>
  <si>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</si>
  <si>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</si>
  <si>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</si>
  <si>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</si>
  <si>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</si>
  <si>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</si>
  <si>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</si>
  <si>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</si>
  <si>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</si>
  <si>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</si>
  <si>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</si>
  <si>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</si>
  <si>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</si>
  <si>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</si>
  <si>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</si>
  <si>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</si>
  <si>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</si>
  <si>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</si>
  <si>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</si>
  <si>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</si>
  <si>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</si>
  <si>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</si>
  <si>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</si>
  <si>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</si>
  <si>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</si>
  <si>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</si>
  <si>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</si>
  <si>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</si>
  <si>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</si>
  <si>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</si>
  <si>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</si>
  <si>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Informe de PQRS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</si>
  <si>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</si>
  <si>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</si>
  <si>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</si>
  <si>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</si>
  <si>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</si>
  <si>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</si>
  <si>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</si>
  <si>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</si>
  <si>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</si>
  <si>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</si>
  <si>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</si>
  <si>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</si>
  <si>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</si>
  <si>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</si>
  <si>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</si>
  <si>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</si>
  <si>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</si>
  <si>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</si>
  <si>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</si>
  <si>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</si>
  <si>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</si>
  <si>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</si>
  <si>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</si>
  <si>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</si>
  <si>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</si>
  <si>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</si>
  <si>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</si>
  <si>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</si>
  <si>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</si>
  <si>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</si>
  <si>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</si>
  <si>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</si>
  <si>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</si>
  <si>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</si>
  <si>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</si>
  <si>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</si>
  <si>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</si>
  <si>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</si>
  <si>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</si>
  <si>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</si>
  <si>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</si>
  <si>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</si>
  <si>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</si>
  <si>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Art. 12, Ley 1712 de 2014
Arts. 41 y 42,  Dec. 103 de 2015 </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</si>
  <si>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</si>
  <si>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</si>
  <si>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</si>
  <si>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</si>
  <si>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</si>
  <si>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</si>
  <si>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</si>
  <si>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</si>
  <si>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</si>
  <si>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</si>
  <si>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</si>
  <si>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</si>
  <si>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</si>
  <si>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</si>
  <si>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</si>
  <si>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</si>
  <si>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</si>
  <si>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</si>
  <si>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</si>
  <si>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Ubicación fisíca de sedes, áreas, regionales, etc.</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</si>
  <si>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</si>
  <si>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</si>
  <si>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</si>
  <si>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</si>
  <si>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</si>
  <si>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</si>
  <si>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</si>
  <si>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Cómo mínimo el Índice de información pública reservada y clasificada y los Registros de Activos de Información deben estar publicados en datos abiertos.</t>
  </si>
  <si>
    <t xml:space="preserve">El sujeto obligado debe sustentar porqué no le aplica este ítem, en caso tal. </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</si>
  <si>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</si>
  <si>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</si>
  <si>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</si>
  <si>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</si>
  <si>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</si>
  <si>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</si>
  <si>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</si>
  <si>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</si>
  <si>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</si>
  <si>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</si>
  <si>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</si>
  <si>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</si>
  <si>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</si>
  <si>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</si>
  <si>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</si>
  <si>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</si>
  <si>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</si>
  <si>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</si>
  <si>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</si>
  <si>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</si>
  <si>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</si>
  <si>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</si>
  <si>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r>
      <t xml:space="preserve">Estados financieros para los </t>
    </r>
    <r>
      <rPr>
        <sz val="11"/>
        <color rgb="FFFF0000"/>
        <rFont val="Calibri"/>
        <family val="2"/>
      </rPr>
      <t>sujetos obligados</t>
    </r>
    <r>
      <rPr>
        <sz val="11"/>
        <color theme="1"/>
        <rFont val="Calibri"/>
        <family val="2"/>
      </rPr>
      <t xml:space="preserve"> que aplique.</t>
    </r>
  </si>
  <si>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</si>
  <si>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</si>
  <si>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</si>
  <si>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</si>
  <si>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</si>
  <si>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</si>
  <si>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</si>
  <si>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</si>
  <si>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</si>
  <si>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</si>
  <si>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</si>
  <si>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</si>
  <si>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</si>
  <si>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</si>
  <si>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</si>
  <si>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</si>
  <si>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</si>
  <si>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</si>
  <si>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</si>
  <si>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</si>
  <si>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</si>
  <si>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</si>
  <si>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</si>
  <si>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</si>
  <si>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</si>
  <si>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</si>
  <si>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</si>
  <si>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</si>
  <si>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</si>
  <si>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</si>
  <si>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</si>
  <si>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</si>
  <si>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</si>
  <si>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</si>
  <si>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</si>
  <si>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</si>
  <si>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</si>
  <si>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</si>
  <si>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</si>
  <si>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</si>
  <si>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</si>
  <si>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</si>
  <si>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</si>
  <si>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</si>
  <si>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</si>
  <si>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</si>
  <si>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</si>
  <si>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</si>
  <si>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</si>
  <si>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</si>
  <si>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</si>
  <si>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</si>
  <si>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</si>
  <si>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</si>
  <si>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</si>
  <si>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</si>
  <si>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</si>
  <si>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</si>
  <si>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</si>
  <si>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</si>
  <si>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</si>
  <si>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</si>
  <si>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</si>
  <si>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</si>
  <si>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</si>
  <si>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</si>
  <si>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</si>
  <si>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</si>
  <si>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</si>
  <si>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</si>
  <si>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</si>
  <si>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</si>
  <si>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</si>
  <si>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</si>
  <si>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</si>
  <si>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</si>
  <si>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</si>
  <si>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</si>
  <si>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</si>
  <si>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</si>
  <si>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</si>
  <si>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</si>
  <si>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</si>
  <si>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</si>
  <si>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</si>
  <si>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</si>
  <si>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Información para niñas,  niños y adolecentes</t>
  </si>
  <si>
    <t>Art. 11, lit c), Ley 1712 de 2014</t>
  </si>
  <si>
    <t>Esta lista de preguntas y respuestas debe ser actualizada periódicamente de acuerdo con las consultas realizadas por los usuarios, ciudadanos y grupos de interés a través de los diferentes canales disponibles.</t>
  </si>
  <si>
    <t>Arts. 15 y 17, Ley 1712 de 2014 
Arts. 44 al 50, Dec. 103 de 2015</t>
  </si>
  <si>
    <t xml:space="preserve">Información Contractual </t>
  </si>
  <si>
    <t>Información contractual publicada y agrupada en una misma sección del sitio web del sujeto obligado, con vínculo al SECOP.</t>
  </si>
  <si>
    <t>Art.10, Ley 1712 de 2014
Art.7, Dec. 103 de 2015</t>
  </si>
  <si>
    <t>El sujeto obligado diseña y publica información dirigida para los niños, niñas y adolecentes sobre la entidad, sus servicios o sus actividades, de manera didáctica.</t>
  </si>
  <si>
    <t xml:space="preserve"> Art. 9, lit e), Ley 1712 de 2014
Art. 74, Ley 1474 de 2011</t>
  </si>
  <si>
    <t xml:space="preserve"> Art.20, Ley 1712 de 2014
Arts. 24, 27, 28, 29, 30, 31, 32, 33, 39 Y 40, Dec. 103 de 2015</t>
  </si>
  <si>
    <t>Este se debe publicar antes de desvincularse del sujeto obligado.
Es el equivalente al Acta de Informe de Gestión de la Ley 951 de 2005, y podrá ser rendido a los 15 días hábiles siguientes a la dejación, retiro del cargo o finalización de la administración.</t>
  </si>
  <si>
    <t>Ley 951, Res. 5674 de 2005 y Circular 11 de 2006 de la Contraloría General de la República.</t>
  </si>
  <si>
    <t>Frecuencia de actualización.</t>
  </si>
  <si>
    <t>Nombre de responsable de la información.</t>
  </si>
  <si>
    <t>Cuadro de Clasificación Documental (CCD)</t>
  </si>
  <si>
    <t>El Registro de Activos de Información, el Índice de Información Clasificada y Reservada, el Esquema de Publicación de Información, el Programa de Gestión Documental, los Cuadros de Clasificación Documental y las Tablas de Retención Documental, deben ser adoptados y actualizados por medio de acto administrativo o documento equivalente de acuerdo con el régimen legal del sujeto obligado.</t>
  </si>
  <si>
    <t>Art. 43, Dec. 103 de 2015</t>
  </si>
  <si>
    <t>Procedimiento participativo para la adopción y actualización del Esquema de Publicación. De acuerdo con el régimen legal aplicable, los sujetos obligados implementarán mecanismos de consulta a ciudadanos, interesados y usuarios en los procesos de adopción y actualización del Esquema de Publicación.</t>
  </si>
  <si>
    <t>Anexo 1: Matriz de Cumplimiento Ley 1712 de 2014, Decreto 103 de 2015 y Resolución MinTIC 3564 de 2015</t>
  </si>
  <si>
    <t>TOTAL</t>
  </si>
  <si>
    <t>URL (Evidencia)</t>
  </si>
  <si>
    <t>Boton Transparencia</t>
  </si>
  <si>
    <t>FECHA</t>
  </si>
  <si>
    <t>NOMBRE HOSPITAL:</t>
  </si>
  <si>
    <t>SI</t>
  </si>
  <si>
    <t>NO</t>
  </si>
  <si>
    <t>PARCIAL</t>
  </si>
  <si>
    <t>Transparencia</t>
  </si>
  <si>
    <t>CATEGORÍA DE LA INFORMACIÓN</t>
  </si>
  <si>
    <t>Semaforo</t>
  </si>
  <si>
    <t>Botón de transparencia se encuentra públicado en  sitio web de la entidad</t>
  </si>
  <si>
    <t>Existe correo institucional para atención del ciudadano públicado en el sitio web de la entidad</t>
  </si>
  <si>
    <t>Se encuentra públicado en el sitio web de la entidad, el formato electronico de PQR</t>
  </si>
  <si>
    <t>Dirección de la sede principal públicado en el sitio web de la entidad</t>
  </si>
  <si>
    <t>Se encuentra públicado en el sitio web de la entidad</t>
  </si>
  <si>
    <t>DESCRIPCIÓN</t>
  </si>
  <si>
    <t>ITEM SOLICITADO</t>
  </si>
  <si>
    <t>→ Toda esta información debe ser descargable.</t>
  </si>
  <si>
    <t>Normograma general: ordenanza, acuerdo, decreto, resolución, circular u otros actos administrativos de carácter general.
→ Toda esta información debe ser descargable.</t>
  </si>
  <si>
    <t>Se encuentra publicado en el sitio web de la entidad</t>
  </si>
  <si>
    <t xml:space="preserve">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
</t>
  </si>
  <si>
    <t>Publicado en el sitio web de la entidad</t>
  </si>
  <si>
    <t>Tramites y Servicios</t>
  </si>
  <si>
    <t>Mínimo el teléfono fijo con indicativo publicado en sitio web de la entidad</t>
  </si>
  <si>
    <t>Puntos de atención al ciudadano. Publicados en el sitio web de la entidad.</t>
  </si>
  <si>
    <t>Dirección de correspondencia publicado en el sitio web de la entidad</t>
  </si>
  <si>
    <t>Direcciones de cada una de sus sedes, áreas, divisiones, departamentos y/o regionales (incluyendo ciudad y departamento de ubicación). Publicado en el sitio web de la entidad</t>
  </si>
  <si>
    <t>publicado en el sitio web de la entidad</t>
  </si>
  <si>
    <t>Se  encuentran datos abiertos publicados</t>
  </si>
  <si>
    <t>Considerado como una buena práctica en Transparencia y Acceso a la información Pública, aplicando el principio de máxima publicidad. Otra información relevante para los usuarios  publicado en elsitio web de la entidad.</t>
  </si>
  <si>
    <t>Publicado en el sitio web de la entidad ( Secretarias Municipales, Departamentales, Ministerio, etc.)</t>
  </si>
  <si>
    <t>CUMPLIMIENTO</t>
  </si>
  <si>
    <t>VALOR</t>
  </si>
  <si>
    <t>VALOR SECCIÓN</t>
  </si>
  <si>
    <t>SUB ITEM</t>
  </si>
  <si>
    <t>ITEM</t>
  </si>
  <si>
    <t>PORCENTAJE OBTENIDO SUB ITEM</t>
  </si>
  <si>
    <t>VALOR SUB ITEM</t>
  </si>
  <si>
    <t>Normatividad Nacional</t>
  </si>
  <si>
    <t>Sujetos obligados</t>
  </si>
  <si>
    <t>SECCIÓN</t>
  </si>
  <si>
    <t>PORCENTAJE DE CUMPLIMIENTO</t>
  </si>
  <si>
    <r>
      <t>Metas, objetivos e</t>
    </r>
    <r>
      <rPr>
        <sz val="20"/>
        <color indexed="8"/>
        <rFont val="Calibri"/>
        <family val="2"/>
      </rPr>
      <t xml:space="preserve"> indicadores de gestión y/o desempeño</t>
    </r>
  </si>
  <si>
    <r>
      <t>I</t>
    </r>
    <r>
      <rPr>
        <sz val="20"/>
        <color indexed="8"/>
        <rFont val="Calibri"/>
        <family val="2"/>
      </rPr>
      <t xml:space="preserve">nformación para población vulnerable: </t>
    </r>
  </si>
  <si>
    <t xml:space="preserve">Observaciones de la Verificación de Cumplimiento y/o Justificación </t>
  </si>
  <si>
    <t>http://hospitalsalazardevilleta.gov.co/</t>
  </si>
  <si>
    <t>NO HAY UN BOTON COMO TAL, TENEMOS DESPLEGABLE ES UN ITEM</t>
  </si>
  <si>
    <t>D) EN EL PIE DE PAGINA ESTA PUBLICADO EL CORREO DE CORRESPONDENCIA</t>
  </si>
  <si>
    <t>a) http://hospitalsalazardevilleta.gov.co/index.php/atencion-al-usuario/2017-10-03-19-58-57
b) http://hospitalsalazardevilleta.gov.co/index.php/nosotros/directorio-telefonico
c) http://hospitalsalazardevilleta.gov.co/index.php/atencion-al-usuario/pqrsf
d) http://hospitalsalazardevilleta.gov.co/
e) http://hospitalsalazardevilleta.gov.co/index.php/component/content/article/13-ciudadanos/39-enviar-pqrs</t>
  </si>
  <si>
    <t>a) http://hospitalsalazardevilleta.gov.co/
* Bagazal: http://hospitalsalazardevilleta.gov.co/index.php/nosotros/sedes/bagazal
* Magdalena: http://hospitalsalazardevilleta.gov.co/index.php/nosotros/sedes/la-magdalena
* La Peña: http://hospitalsalazardevilleta.gov.co/index.php/nosotros/sedes/la-pe%C3%B1a
* Quebradanegra: http://hospitalsalazardevilleta.gov.co/index.php/nosotros/sedes/quebradanegra
* Utica: http://hospitalsalazardevilleta.gov.co/index.php/nosotros/sedes/utica
c) http://hospitalsalazardevilleta.gov.co/index.php/atencion-al-usuario/2017-10-03-19-58-57</t>
  </si>
  <si>
    <t>A) EN EL PIE DE PAGINA ESTA LA DIRECCIÓN DEL HOSPITAL
C) PARA LA SEDE PRINCIPAL Y PARA LAS UNIDADES FUNCIONALES ESTA PUBLICADO EL HORARIO DE ATENCION</t>
  </si>
  <si>
    <t>http://hospitalsalazardevilleta.gov.co/
http://hospitalsalazardevilleta.gov.co/index.php/atencion-al-usuario/pqrsf</t>
  </si>
  <si>
    <t>http://hospitalsalazardevilleta.gov.co/index.php/transparencia2/sistema-de-informacion</t>
  </si>
  <si>
    <t>http://hospitalsalazardevilleta.gov.co/index.php/atencion-al-usuario/preguntas-y-respuestas-frecuentes</t>
  </si>
  <si>
    <t>http://hospitalsalazardevilleta.gov.co/index.php/atencion-al-usuario/glosario-institucional</t>
  </si>
  <si>
    <t>* Noticias: http://hospitalsalazardevilleta.gov.co/index.php/prensa/noticias
* Eventos http://hospitalsalazardevilleta.gov.co/index.php/prensa/eventos</t>
  </si>
  <si>
    <t>NOSOTROS TENEMOS DOS ITEM LO CUALES PRESENTAMOS LAS NOTICIAS Y LO EVENTOS REALIZADO</t>
  </si>
  <si>
    <t>http://hospitalsalazardevilleta.gov.co/index.php/atencion-al-usuario/calendario-de-eventos/month.calendar/2018/07/31/-</t>
  </si>
  <si>
    <t>https://www.minsalud.gov.co/pais-protegido/home.html</t>
  </si>
  <si>
    <t>SE PUBLICAN LOS INFORMES DE LAS PQRSF Y DE SATISFACCIÓN DEL USUARIO</t>
  </si>
  <si>
    <t>*PQRSF http://hospitalsalazardevilleta.gov.co/index.php/atencion-al-usuario/pqrsf/informe-pqrsf-2018
* Satisfacción Usuario http://hospitalsalazardevilleta.gov.co/index.php/atencion-al-usuario/satisfaccion-del-usuario/informe-satisfacci%C3%B3n-2018</t>
  </si>
  <si>
    <t>http://hospitalsalazardevilleta.gov.co/index.php/nosotros/misi%C3%B3n,-visi%C3%B3n-y-objetivo-estrat%C3%A9gico</t>
  </si>
  <si>
    <t>http://hospitalsalazardevilleta.gov.co/index.php/transparencia2/2015-09-07-20-34-42/organigrama</t>
  </si>
  <si>
    <t>http://hospitalsalazardevilleta.gov.co/index.php/transparencia2/talento-humano/directorio-de-funcionarios</t>
  </si>
  <si>
    <t>http://hospitalsalazardevilleta.gov.co/index.php/transparencia2/2017-10-04-22-19-31/entes-de-control-que-vigilan-a-la-entidad</t>
  </si>
  <si>
    <t>http://hospitalsalazardevilleta.gov.co/index.php/nosotros/ofertas-laborales</t>
  </si>
  <si>
    <t>http://hospitalsalazardevilleta.gov.co/phocadownload/presupuesto/presupuesto-general-asignado/presupuesto%20general%20asignado%202018.pdf</t>
  </si>
  <si>
    <t>http://hospitalsalazardevilleta.gov.co/index.php/transparencia2/2014-04-21-06-39-57/informes-estados-financieros</t>
  </si>
  <si>
    <t>http://hospitalsalazardevilleta.gov.co/index.php/transparencia2/2017-10-04-14-46-47/plan-anual-de-adquisiciones</t>
  </si>
  <si>
    <t>http://hospitalsalazardevilleta.gov.co/index.php/transparencia2/informes-de-empalme</t>
  </si>
  <si>
    <t>http://hospitalsalazardevilleta.gov.co/index.php/transparencia2/2017-10-04-22-19-31/informes-pormenorizado</t>
  </si>
  <si>
    <t>http://hospitalsalazardevilleta.gov.co/phocadownload/demandas/demandas%20a%20favor%20y%20encontra%20el%20hospital%20salazar%20de%20villeta.pdf</t>
  </si>
  <si>
    <t>https://www.contratos.gov.co/consultas/inicioConsulta.do</t>
  </si>
  <si>
    <t>http://hospitalsalazardevilleta.gov.co/index.php/transparencia2/tr%C3%A1mites-y-servicios</t>
  </si>
  <si>
    <t>http://hospitalsalazardevilleta.gov.co/index.php/transparencia2/2017-10-05-15-28-06/registros-de-activos-de-informaci%C3%B3n</t>
  </si>
  <si>
    <t>http://hospitalsalazardevilleta.gov.co/phocadownload/gestion-documental-archivo/tablas%20de%20retencion%20documental.pdf</t>
  </si>
  <si>
    <t>http://hospitalsalazardevilleta.gov.co/index.php/atencion-al-usuario/pqrsf/informe-pqrsf-2018</t>
  </si>
  <si>
    <t>Se publican los expedientes contractuales con soportes cdp y disponibilidad presupuestal</t>
  </si>
  <si>
    <t>Los proveedores presentan informes de actividades y se implemento un informe de supervisión final a partir de julio del 2018</t>
  </si>
  <si>
    <t>EL MANUAL DE CONTRATACION VIGENTE ES DEL 2014 Y ESTA EN PROCESO DE ACTUALIZACION</t>
  </si>
  <si>
    <t>http://hospitalsalazardevilleta.gov.co/phocadownload/gestion-documental-archivo/programa%20de%20gestion%20documental.pdf</t>
  </si>
  <si>
    <t>http://hospitalsalazardevilleta.gov.co/index.php/nosotros/funciones-y-deberes</t>
  </si>
  <si>
    <t>DE ACUERDO A LA REUNION POR PARTE DE MINTIC ELLOS SE COMPROMETIERON EN ENVIARNOS UNA MATRIZ DE QUE INFORMACION SE DEBE DE PUBLICAR EN DATOS ABIERTOS - MINTIC NO HA ENVAIDO LA MATRIZ</t>
  </si>
  <si>
    <t>http://hospitalsalazardevilleta.gov.co/index.php/transparencia2/2017-10-04-14-46-47/convocatoria-p%C3%BAblica/convocatoria-publica-2018</t>
  </si>
  <si>
    <t>N/A</t>
  </si>
  <si>
    <t>acuerdo: http://hospitalsalazardevilleta.gov.co/index.php/transparencia2/2014-04-21-03-55-37/acuerdos
ordenanza: http://hospitalsalazardevilleta.gov.co/phocadownload/ordenanza%20no.%20018.pdf</t>
  </si>
  <si>
    <t>http://hospitalsalazardevilleta.gov.co/index.php/transparencia2/2014-04-21-06-39-57/informes-ejecuci%C3%B3n-presupuestal
http://hospitalsalazardevilleta.gov.co/index.php/transparencia2/2017-10-04-14-46-47/plan-anual-de-adquisiciones</t>
  </si>
  <si>
    <t>El punto b) el link esta publicado en la Intranet de la pagina web del hospital</t>
  </si>
  <si>
    <t>a) http://hospitalsalazardevilleta.gov.co/index.php/transparencia/politicas
b) http://hospitalsalazardevilleta.gov.co/index.php/gestion-y-control-hsv/sistema-de-informaci%C3%B3n/manuales-citisalud
c) http://hospitalsalazardevilleta.gov.co/phocadownload/planeacion/plataforma%20estrategica%20hospital%20salazar%20de%20villeta%202016%20-%202020.pdf
d) http://hospitalsalazardevilleta.gov.co/index.php/transparencia2/rendicion-de-cuentas/rendicion-de-cuentas-2017
e) http://hospitalsalazardevilleta.gov.co/index.php/transparencia2/2017-10-04-22-19-31/plan-anti-corrupci%C3%B3n-y-mapa-de-riesgo
f) http://hospitalsalazardevilleta.gov.co/index.php/transparencia2/2017-10-04-22-19-31/plan-anti-corrupci%C3%B3n-y-mapa-de-riesgo
g) http://hospitalsalazardevilleta.gov.co/index.php/transparencia2/2017-10-04-22-19-31/plan-anti-corrupci%C3%B3n-y-mapa-de-riesgo</t>
  </si>
  <si>
    <t>http://hospitalsalazardevilleta.gov.co/index.php/transparencia2/2015-09-07-20-34-42/plan-de-accion</t>
  </si>
  <si>
    <t>plan de accion, se esta trabajando en los documentos del primer semtre 2018 y 2017</t>
  </si>
  <si>
    <t>http://hospitalsalazardevilleta.gov.co/index.php/component/content/article/13-ciudadanos/39-enviar-pqrs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</si>
</sst>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7" x14ac:knownFonts="1">
    <font>
      <sz val="11"/>
      <color theme="1"/>
      <name val="Calibri"/>
      <family val="2"/>
      <scheme val="minor"/>
    </font>
    <font>
      <b/>
      <sz val="11"/>
      <color indexed="8"/>
      <name val="Calibri"/>
      <family val="2"/>
    </font>
    <font>
      <sz val="11"/>
      <color indexed="8"/>
      <name val="Calibri"/>
      <family val="2"/>
    </font>
    <font>
      <sz val="8"/>
      <name val="Calibri"/>
      <family val="2"/>
    </font>
    <font>
      <sz val="12"/>
      <color indexed="8"/>
      <name val="Arial Narrow"/>
      <family val="2"/>
    </font>
    <font>
      <b/>
      <sz val="12"/>
      <color indexed="8"/>
      <name val="Arial Narrow"/>
      <family val="2"/>
    </font>
    <font>
      <sz val="11"/>
      <color theme="1"/>
      <name val="Calibri"/>
      <family val="2"/>
    </font>
    <font>
      <sz val="11"/>
      <color rgb="FFFF0000"/>
      <name val="Calibri"/>
      <family val="2"/>
    </font>
    <font>
      <sz val="11"/>
      <color rgb="FF000000"/>
      <name val="Calibri"/>
      <family val="2"/>
    </font>
    <font>
      <sz val="11"/>
      <color theme="0"/>
      <name val="Calibri"/>
      <family val="2"/>
    </font>
    <font>
      <b/>
      <sz val="11"/>
      <color theme="0"/>
      <name val="Calibri"/>
      <family val="2"/>
    </font>
    <font>
      <sz val="24"/>
      <name val="Calibri"/>
      <family val="2"/>
    </font>
    <font>
      <sz val="11"/>
      <color theme="1"/>
      <name val="Calibri"/>
      <family val="2"/>
      <scheme val="minor"/>
    </font>
    <font>
      <sz val="11"/>
      <color theme="0"/>
      <name val="Calibri"/>
      <family val="2"/>
      <scheme val="minor"/>
    </font>
    <font>
      <sz val="11"/>
      <name val="Calibri"/>
      <family val="2"/>
    </font>
    <font>
      <sz val="24"/>
      <color theme="1"/>
      <name val="Calibri"/>
      <family val="2"/>
      <scheme val="minor"/>
    </font>
    <font>
      <b/>
      <sz val="24"/>
      <color theme="1"/>
      <name val="Calibri"/>
      <family val="2"/>
      <scheme val="minor"/>
    </font>
    <font>
      <b/>
      <sz val="24"/>
      <color indexed="8"/>
      <name val="Calibri"/>
      <family val="2"/>
    </font>
    <font>
      <b/>
      <sz val="24"/>
      <color theme="1"/>
      <name val="Calibri"/>
      <family val="2"/>
    </font>
    <font>
      <sz val="26"/>
      <color theme="1"/>
      <name val="Calibri"/>
      <family val="2"/>
      <scheme val="minor"/>
    </font>
    <font>
      <sz val="72"/>
      <color theme="1"/>
      <name val="Calibri"/>
      <family val="2"/>
      <scheme val="minor"/>
    </font>
    <font>
      <b/>
      <sz val="12"/>
      <color indexed="8"/>
      <name val="Calibri"/>
      <family val="2"/>
    </font>
    <font>
      <sz val="72"/>
      <color theme="0"/>
      <name val="Calibri"/>
      <family val="2"/>
      <scheme val="minor"/>
    </font>
    <font>
      <b/>
      <sz val="72"/>
      <color theme="0"/>
      <name val="Calibri"/>
      <family val="2"/>
      <scheme val="minor"/>
    </font>
    <font>
      <b/>
      <sz val="24"/>
      <color theme="0"/>
      <name val="Calibri"/>
      <family val="2"/>
      <scheme val="minor"/>
    </font>
    <font>
      <b/>
      <sz val="24"/>
      <color theme="0"/>
      <name val="Calibri"/>
      <family val="2"/>
    </font>
    <font>
      <b/>
      <sz val="12"/>
      <color theme="0"/>
      <name val="Calibri"/>
      <family val="2"/>
    </font>
    <font>
      <b/>
      <sz val="11"/>
      <color theme="1"/>
      <name val="Calibri"/>
      <family val="2"/>
    </font>
    <font>
      <b/>
      <sz val="11"/>
      <name val="Calibri"/>
      <family val="2"/>
    </font>
    <font>
      <b/>
      <sz val="36"/>
      <name val="Calibri"/>
      <family val="2"/>
    </font>
    <font>
      <sz val="20"/>
      <color rgb="FF000000"/>
      <name val="Arial"/>
      <family val="2"/>
    </font>
    <font>
      <b/>
      <sz val="22"/>
      <name val="Arial"/>
      <family val="2"/>
    </font>
    <font>
      <b/>
      <sz val="16"/>
      <name val="Calibri"/>
      <family val="2"/>
    </font>
    <font>
      <b/>
      <sz val="20"/>
      <name val="Calibri"/>
      <family val="2"/>
    </font>
    <font>
      <b/>
      <sz val="20"/>
      <color theme="1"/>
      <name val="Calibri"/>
      <family val="2"/>
    </font>
    <font>
      <sz val="9"/>
      <color indexed="81"/>
      <name val="Tahoma"/>
      <family val="2"/>
    </font>
    <font>
      <b/>
      <sz val="9"/>
      <color indexed="81"/>
      <name val="Tahoma"/>
      <family val="2"/>
    </font>
    <font>
      <b/>
      <sz val="11"/>
      <color rgb="FF3F3F3F"/>
      <name val="Calibri"/>
      <family val="2"/>
      <scheme val="minor"/>
    </font>
    <font>
      <b/>
      <sz val="20"/>
      <color indexed="8"/>
      <name val="Calibri"/>
      <family val="2"/>
    </font>
    <font>
      <b/>
      <sz val="22"/>
      <color indexed="8"/>
      <name val="Calibri"/>
      <family val="2"/>
    </font>
    <font>
      <b/>
      <sz val="22"/>
      <color theme="1"/>
      <name val="Calibri"/>
      <family val="2"/>
    </font>
    <font>
      <sz val="20"/>
      <color theme="1"/>
      <name val="Calibri"/>
      <family val="2"/>
    </font>
    <font>
      <b/>
      <sz val="20"/>
      <color theme="0"/>
      <name val="Calibri"/>
      <family val="2"/>
    </font>
    <font>
      <sz val="20"/>
      <color theme="0"/>
      <name val="Calibri"/>
      <family val="2"/>
    </font>
    <font>
      <sz val="20"/>
      <name val="Calibri"/>
      <family val="2"/>
    </font>
    <font>
      <sz val="48"/>
      <color theme="0"/>
      <name val="Calibri"/>
      <family val="2"/>
      <scheme val="minor"/>
    </font>
    <font>
      <b/>
      <sz val="16"/>
      <color rgb="FF3F3F3F"/>
      <name val="Calibri"/>
      <family val="2"/>
      <scheme val="minor"/>
    </font>
    <font>
      <b/>
      <sz val="24"/>
      <color rgb="FF3F3F3F"/>
      <name val="Calibri"/>
      <family val="2"/>
      <scheme val="minor"/>
    </font>
    <font>
      <sz val="72"/>
      <name val="Calibri"/>
      <family val="2"/>
    </font>
    <font>
      <b/>
      <sz val="26"/>
      <color theme="0"/>
      <name val="Calibri"/>
      <family val="2"/>
      <scheme val="minor"/>
    </font>
    <font>
      <b/>
      <sz val="28"/>
      <color theme="0"/>
      <name val="Calibri"/>
      <family val="2"/>
    </font>
    <font>
      <sz val="20"/>
      <color indexed="8"/>
      <name val="Calibri"/>
      <family val="2"/>
    </font>
    <font>
      <b/>
      <sz val="26"/>
      <name val="Calibri"/>
      <family val="2"/>
      <scheme val="minor"/>
    </font>
    <font>
      <b/>
      <sz val="24"/>
      <color rgb="FFFFFF00"/>
      <name val="Calibri"/>
      <family val="2"/>
      <scheme val="minor"/>
    </font>
    <font>
      <b/>
      <sz val="22"/>
      <name val="Calibri"/>
      <family val="2"/>
    </font>
    <font>
      <u/>
      <sz val="11"/>
      <color theme="10"/>
      <name val="Calibri"/>
      <family val="2"/>
      <scheme val="minor"/>
    </font>
    <font>
      <b/>
      <sz val="22"/>
      <color rgb="FFFF0000"/>
      <name val="Calibri"/>
      <family val="2"/>
    </font>
  </fonts>
  <fills count="22">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1"/>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F2F2F2"/>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s>
  <borders count="7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hair">
        <color indexed="64"/>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double">
        <color indexed="64"/>
      </right>
      <top/>
      <bottom style="double">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double">
        <color indexed="64"/>
      </bottom>
      <diagonal/>
    </border>
    <border>
      <left style="thin">
        <color theme="0"/>
      </left>
      <right/>
      <top/>
      <bottom/>
      <diagonal/>
    </border>
    <border>
      <left/>
      <right/>
      <top style="thin">
        <color theme="0"/>
      </top>
      <bottom/>
      <diagonal/>
    </border>
    <border>
      <left style="thick">
        <color theme="0"/>
      </left>
      <right style="thick">
        <color theme="0"/>
      </right>
      <top style="thick">
        <color theme="0"/>
      </top>
      <bottom style="thick">
        <color theme="0"/>
      </bottom>
      <diagonal/>
    </border>
    <border>
      <left/>
      <right style="thin">
        <color theme="0"/>
      </right>
      <top style="thin">
        <color theme="0"/>
      </top>
      <bottom style="thin">
        <color theme="0"/>
      </bottom>
      <diagonal/>
    </border>
    <border>
      <left style="mediumDashed">
        <color auto="1"/>
      </left>
      <right style="mediumDashed">
        <color auto="1"/>
      </right>
      <top style="mediumDashed">
        <color auto="1"/>
      </top>
      <bottom style="mediumDashed">
        <color auto="1"/>
      </bottom>
      <diagonal/>
    </border>
  </borders>
  <cellStyleXfs count="4">
    <xf numFmtId="0" fontId="0" fillId="0" borderId="0"/>
    <xf numFmtId="9" fontId="12" fillId="0" borderId="0" applyFont="0" applyFill="0" applyBorder="0" applyAlignment="0" applyProtection="0"/>
    <xf numFmtId="0" fontId="37" fillId="18" borderId="53" applyNumberFormat="0" applyAlignment="0" applyProtection="0"/>
    <xf numFmtId="0" fontId="55" fillId="0" borderId="0" applyNumberFormat="0" applyFill="0" applyBorder="0" applyAlignment="0" applyProtection="0"/>
  </cellStyleXfs>
  <cellXfs count="570">
    <xf numFmtId="0" fontId="0" fillId="0" borderId="0" xfId="0"/>
    <xf numFmtId="0" fontId="6" fillId="0" borderId="0" xfId="0" applyFont="1" applyFill="1" applyAlignment="1">
      <alignment horizontal="center" vertical="center"/>
    </xf>
    <xf numFmtId="0" fontId="6" fillId="0" borderId="0" xfId="0" applyFont="1" applyFill="1"/>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27" xfId="0" applyFont="1" applyFill="1" applyBorder="1"/>
    <xf numFmtId="0" fontId="6" fillId="0" borderId="0" xfId="0" applyFont="1" applyFill="1" applyBorder="1"/>
    <xf numFmtId="0" fontId="6" fillId="0" borderId="17" xfId="0" applyFont="1" applyFill="1" applyBorder="1"/>
    <xf numFmtId="0" fontId="6" fillId="0" borderId="32" xfId="0" applyFont="1" applyFill="1" applyBorder="1" applyAlignment="1">
      <alignment horizontal="center" vertical="center" wrapText="1"/>
    </xf>
    <xf numFmtId="0" fontId="6" fillId="0" borderId="6" xfId="0" applyFont="1" applyFill="1" applyBorder="1"/>
    <xf numFmtId="0" fontId="6" fillId="0" borderId="10" xfId="0" applyFont="1" applyFill="1" applyBorder="1" applyAlignment="1">
      <alignment horizontal="center" vertical="center" wrapText="1"/>
    </xf>
    <xf numFmtId="0" fontId="6" fillId="0" borderId="31" xfId="0"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0" fontId="6" fillId="0" borderId="25" xfId="0" applyFont="1" applyFill="1" applyBorder="1" applyAlignment="1">
      <alignment horizontal="left"/>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6" fillId="3" borderId="0" xfId="0" applyFont="1" applyFill="1" applyAlignment="1">
      <alignment horizontal="center" vertical="center"/>
    </xf>
    <xf numFmtId="0" fontId="6" fillId="3" borderId="0" xfId="0" applyFont="1" applyFill="1"/>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left"/>
    </xf>
    <xf numFmtId="0" fontId="6" fillId="3" borderId="0" xfId="0" applyFont="1" applyFill="1" applyBorder="1"/>
    <xf numFmtId="0" fontId="6" fillId="3" borderId="10" xfId="0" applyFont="1" applyFill="1" applyBorder="1" applyAlignment="1">
      <alignment horizontal="center" vertical="center" wrapText="1"/>
    </xf>
    <xf numFmtId="0" fontId="6" fillId="3" borderId="25" xfId="0" applyFont="1" applyFill="1" applyBorder="1" applyAlignment="1">
      <alignment horizontal="left"/>
    </xf>
    <xf numFmtId="0" fontId="6" fillId="6" borderId="38"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0" xfId="0" applyFont="1" applyFill="1" applyBorder="1"/>
    <xf numFmtId="0" fontId="6" fillId="6" borderId="0" xfId="0" applyFont="1" applyFill="1" applyBorder="1" applyAlignment="1">
      <alignment horizontal="center" vertical="center" wrapText="1"/>
    </xf>
    <xf numFmtId="0" fontId="6" fillId="6" borderId="0" xfId="0" applyFont="1" applyFill="1" applyBorder="1" applyAlignment="1">
      <alignment horizontal="left" vertical="center" wrapText="1"/>
    </xf>
    <xf numFmtId="0" fontId="6" fillId="6" borderId="0" xfId="0" applyFont="1" applyFill="1" applyBorder="1" applyAlignment="1">
      <alignment horizontal="left"/>
    </xf>
    <xf numFmtId="0" fontId="6" fillId="6" borderId="14" xfId="0" applyFont="1" applyFill="1" applyBorder="1"/>
    <xf numFmtId="0" fontId="6" fillId="0" borderId="30" xfId="0" applyFont="1" applyFill="1" applyBorder="1" applyAlignment="1">
      <alignment vertical="center" wrapText="1"/>
    </xf>
    <xf numFmtId="0" fontId="6" fillId="0" borderId="28" xfId="0" applyFont="1" applyFill="1" applyBorder="1" applyAlignment="1">
      <alignment vertical="center" wrapText="1"/>
    </xf>
    <xf numFmtId="0" fontId="6" fillId="0" borderId="31" xfId="0" applyFont="1" applyFill="1" applyBorder="1" applyAlignment="1">
      <alignment vertical="center" wrapText="1"/>
    </xf>
    <xf numFmtId="0" fontId="6" fillId="0" borderId="12" xfId="0" applyFont="1" applyFill="1" applyBorder="1" applyAlignment="1">
      <alignment vertical="center" wrapText="1"/>
    </xf>
    <xf numFmtId="0" fontId="6" fillId="0" borderId="17" xfId="0" applyFont="1" applyFill="1" applyBorder="1" applyAlignment="1">
      <alignment vertical="center" wrapText="1"/>
    </xf>
    <xf numFmtId="0" fontId="6" fillId="0" borderId="40" xfId="0" applyFont="1" applyFill="1" applyBorder="1" applyAlignment="1">
      <alignment horizontal="left" vertical="center" wrapText="1"/>
    </xf>
    <xf numFmtId="0" fontId="6" fillId="0" borderId="12" xfId="0" applyNumberFormat="1" applyFont="1" applyFill="1" applyBorder="1" applyAlignment="1">
      <alignment vertical="center" wrapText="1"/>
    </xf>
    <xf numFmtId="0" fontId="6"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2" xfId="0" applyFont="1" applyFill="1" applyBorder="1"/>
    <xf numFmtId="0" fontId="6" fillId="0" borderId="30" xfId="0" applyFont="1" applyFill="1" applyBorder="1"/>
    <xf numFmtId="0" fontId="6" fillId="0" borderId="28" xfId="0" applyFont="1" applyFill="1" applyBorder="1"/>
    <xf numFmtId="0" fontId="6" fillId="0" borderId="41" xfId="0" applyFont="1" applyFill="1" applyBorder="1"/>
    <xf numFmtId="0" fontId="6" fillId="0" borderId="31" xfId="0" applyFont="1" applyFill="1" applyBorder="1"/>
    <xf numFmtId="0" fontId="2" fillId="0" borderId="3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6" fillId="0" borderId="36" xfId="0" applyFont="1" applyFill="1" applyBorder="1" applyAlignment="1">
      <alignment vertical="center" wrapText="1"/>
    </xf>
    <xf numFmtId="0" fontId="6" fillId="0" borderId="18" xfId="0" applyFont="1" applyFill="1" applyBorder="1"/>
    <xf numFmtId="0" fontId="6" fillId="0" borderId="29" xfId="0" applyFont="1" applyFill="1" applyBorder="1"/>
    <xf numFmtId="0" fontId="6" fillId="0" borderId="40" xfId="0" applyFont="1" applyFill="1" applyBorder="1"/>
    <xf numFmtId="0" fontId="6" fillId="9" borderId="12"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9" fillId="11" borderId="0" xfId="0" applyFont="1" applyFill="1" applyAlignment="1">
      <alignment horizontal="center" vertical="center"/>
    </xf>
    <xf numFmtId="0" fontId="9" fillId="11" borderId="0" xfId="0" applyFont="1" applyFill="1"/>
    <xf numFmtId="0" fontId="9" fillId="11" borderId="0" xfId="0" applyFont="1" applyFill="1" applyAlignment="1">
      <alignment horizontal="center" vertical="center" wrapText="1"/>
    </xf>
    <xf numFmtId="0" fontId="9" fillId="11" borderId="0" xfId="0" applyFont="1" applyFill="1" applyAlignment="1">
      <alignment horizontal="left" vertical="center" wrapText="1"/>
    </xf>
    <xf numFmtId="0" fontId="9" fillId="11" borderId="0" xfId="0" applyFont="1" applyFill="1" applyBorder="1" applyAlignment="1">
      <alignment horizontal="center" vertical="center" wrapText="1"/>
    </xf>
    <xf numFmtId="0" fontId="9" fillId="11" borderId="0" xfId="0" applyFont="1" applyFill="1" applyBorder="1" applyAlignment="1">
      <alignment horizontal="left"/>
    </xf>
    <xf numFmtId="0" fontId="9" fillId="11" borderId="0" xfId="0" applyFont="1" applyFill="1" applyBorder="1"/>
    <xf numFmtId="0" fontId="6" fillId="11" borderId="0" xfId="0" applyFont="1" applyFill="1" applyAlignment="1">
      <alignment horizontal="center" wrapText="1"/>
    </xf>
    <xf numFmtId="0" fontId="6" fillId="11" borderId="0" xfId="0" applyFont="1" applyFill="1" applyAlignment="1">
      <alignment horizontal="center" vertical="center"/>
    </xf>
    <xf numFmtId="0" fontId="6" fillId="11" borderId="0" xfId="0" applyFont="1" applyFill="1"/>
    <xf numFmtId="0" fontId="2" fillId="6" borderId="17" xfId="0" applyFont="1" applyFill="1" applyBorder="1" applyAlignment="1">
      <alignment vertical="center" wrapText="1"/>
    </xf>
    <xf numFmtId="0" fontId="6" fillId="6" borderId="12" xfId="0" applyFont="1" applyFill="1" applyBorder="1" applyAlignment="1">
      <alignment horizontal="left" vertical="center" wrapText="1"/>
    </xf>
    <xf numFmtId="0" fontId="6" fillId="6" borderId="17" xfId="0" applyFont="1" applyFill="1" applyBorder="1" applyAlignment="1">
      <alignment horizontal="left" vertical="center" wrapText="1"/>
    </xf>
    <xf numFmtId="49" fontId="6" fillId="6" borderId="33" xfId="0" applyNumberFormat="1" applyFont="1" applyFill="1" applyBorder="1" applyAlignment="1">
      <alignment horizontal="center" vertical="center" wrapText="1"/>
    </xf>
    <xf numFmtId="0" fontId="2" fillId="6" borderId="17" xfId="0" applyFont="1" applyFill="1" applyBorder="1" applyAlignment="1">
      <alignment horizontal="left" vertical="center" wrapText="1"/>
    </xf>
    <xf numFmtId="49" fontId="6" fillId="6" borderId="39" xfId="0" applyNumberFormat="1" applyFont="1" applyFill="1" applyBorder="1" applyAlignment="1">
      <alignment horizontal="center" vertical="center" wrapText="1"/>
    </xf>
    <xf numFmtId="49" fontId="6" fillId="6" borderId="38" xfId="0" applyNumberFormat="1" applyFont="1" applyFill="1" applyBorder="1" applyAlignment="1">
      <alignment horizontal="center" vertical="center" wrapText="1"/>
    </xf>
    <xf numFmtId="0" fontId="2" fillId="5" borderId="3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1" fillId="11"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6" fillId="11" borderId="0" xfId="0" applyFont="1" applyFill="1" applyBorder="1"/>
    <xf numFmtId="0" fontId="6" fillId="11" borderId="0" xfId="0" applyFont="1" applyFill="1" applyBorder="1" applyAlignment="1"/>
    <xf numFmtId="0" fontId="6" fillId="11" borderId="0" xfId="0" applyFont="1" applyFill="1" applyBorder="1" applyAlignment="1">
      <alignment horizontal="center"/>
    </xf>
    <xf numFmtId="0" fontId="6" fillId="11" borderId="0" xfId="0" applyFont="1" applyFill="1" applyBorder="1" applyAlignment="1">
      <alignment horizontal="left" vertical="center" wrapText="1"/>
    </xf>
    <xf numFmtId="0" fontId="6" fillId="11" borderId="0" xfId="0" applyFont="1" applyFill="1" applyAlignment="1">
      <alignment horizontal="center" vertical="center" wrapText="1"/>
    </xf>
    <xf numFmtId="0" fontId="6" fillId="11" borderId="0" xfId="0" applyFont="1" applyFill="1" applyAlignment="1">
      <alignment horizontal="left" vertical="center" wrapText="1"/>
    </xf>
    <xf numFmtId="0" fontId="6" fillId="11" borderId="10" xfId="0" applyFont="1" applyFill="1" applyBorder="1" applyAlignment="1">
      <alignment horizontal="center" vertical="center" wrapText="1"/>
    </xf>
    <xf numFmtId="0" fontId="6" fillId="11" borderId="25" xfId="0" applyFont="1" applyFill="1" applyBorder="1" applyAlignment="1">
      <alignment horizontal="lef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0" fontId="6" fillId="6" borderId="0" xfId="0" applyFont="1" applyFill="1" applyBorder="1" applyAlignment="1">
      <alignment vertical="center" wrapText="1"/>
    </xf>
    <xf numFmtId="0" fontId="6" fillId="0" borderId="0" xfId="0" applyFont="1" applyFill="1" applyBorder="1" applyAlignment="1">
      <alignment vertical="center" wrapText="1"/>
    </xf>
    <xf numFmtId="0" fontId="6" fillId="6" borderId="0" xfId="0" applyFont="1" applyFill="1" applyBorder="1" applyAlignment="1">
      <alignment horizontal="left" vertical="center" wrapText="1" indent="2"/>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2" fillId="6" borderId="0" xfId="0" applyFont="1" applyFill="1" applyBorder="1" applyAlignment="1">
      <alignment vertical="center" wrapText="1"/>
    </xf>
    <xf numFmtId="49" fontId="6" fillId="6" borderId="12" xfId="0" applyNumberFormat="1" applyFont="1" applyFill="1" applyBorder="1" applyAlignment="1">
      <alignment horizontal="center" vertical="center" wrapText="1"/>
    </xf>
    <xf numFmtId="0" fontId="6" fillId="6" borderId="12" xfId="0" applyFont="1" applyFill="1" applyBorder="1" applyAlignment="1">
      <alignment vertical="center" wrapText="1"/>
    </xf>
    <xf numFmtId="0" fontId="2" fillId="5" borderId="17"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10" fillId="14" borderId="0" xfId="0" applyFont="1" applyFill="1" applyBorder="1" applyAlignment="1">
      <alignment horizontal="center" vertical="center" wrapText="1"/>
    </xf>
    <xf numFmtId="0" fontId="26" fillId="14" borderId="0" xfId="0" applyFont="1" applyFill="1" applyBorder="1" applyAlignment="1">
      <alignment horizontal="center" vertical="center" wrapText="1"/>
    </xf>
    <xf numFmtId="0" fontId="26" fillId="14" borderId="0" xfId="0" applyFont="1" applyFill="1" applyBorder="1" applyAlignment="1">
      <alignment vertical="center" wrapText="1"/>
    </xf>
    <xf numFmtId="49" fontId="6" fillId="9" borderId="12" xfId="0" applyNumberFormat="1" applyFont="1" applyFill="1" applyBorder="1" applyAlignment="1">
      <alignment horizontal="center" vertical="center" wrapText="1"/>
    </xf>
    <xf numFmtId="0" fontId="6" fillId="9" borderId="12" xfId="0" applyFont="1" applyFill="1" applyBorder="1" applyAlignment="1">
      <alignment vertical="center" wrapText="1"/>
    </xf>
    <xf numFmtId="0" fontId="2" fillId="9" borderId="12"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6" fillId="9" borderId="14" xfId="0" applyFont="1" applyFill="1" applyBorder="1" applyAlignment="1">
      <alignment horizontal="center" vertical="center" wrapText="1"/>
    </xf>
    <xf numFmtId="49" fontId="6" fillId="9" borderId="36" xfId="0" applyNumberFormat="1" applyFont="1" applyFill="1" applyBorder="1" applyAlignment="1">
      <alignment horizontal="center" vertical="center" wrapText="1"/>
    </xf>
    <xf numFmtId="0" fontId="6" fillId="9" borderId="36" xfId="0" applyFont="1" applyFill="1" applyBorder="1" applyAlignment="1">
      <alignment vertical="center" wrapText="1"/>
    </xf>
    <xf numFmtId="0" fontId="6" fillId="9" borderId="36" xfId="0" applyFont="1" applyFill="1" applyBorder="1" applyAlignment="1">
      <alignment horizontal="left" vertical="center" wrapText="1"/>
    </xf>
    <xf numFmtId="0" fontId="2" fillId="9" borderId="36"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17" borderId="33" xfId="0" applyFont="1" applyFill="1" applyBorder="1" applyAlignment="1">
      <alignment horizontal="center" vertical="center" wrapText="1"/>
    </xf>
    <xf numFmtId="49" fontId="6" fillId="9" borderId="17" xfId="0" applyNumberFormat="1" applyFont="1" applyFill="1" applyBorder="1" applyAlignment="1">
      <alignment horizontal="center" vertical="center" wrapText="1"/>
    </xf>
    <xf numFmtId="0" fontId="6" fillId="9" borderId="17" xfId="0" applyFont="1" applyFill="1" applyBorder="1" applyAlignment="1">
      <alignment vertical="center" wrapText="1"/>
    </xf>
    <xf numFmtId="0" fontId="6" fillId="9" borderId="17" xfId="0" applyFont="1" applyFill="1" applyBorder="1" applyAlignment="1">
      <alignment horizontal="left" vertical="center" wrapText="1"/>
    </xf>
    <xf numFmtId="0" fontId="11" fillId="3" borderId="0" xfId="0" applyFont="1" applyFill="1" applyBorder="1" applyAlignment="1">
      <alignment horizontal="center" vertical="center"/>
    </xf>
    <xf numFmtId="0" fontId="14" fillId="14" borderId="0" xfId="0" applyFont="1" applyFill="1" applyAlignment="1">
      <alignment horizontal="center" vertical="center"/>
    </xf>
    <xf numFmtId="0" fontId="28" fillId="14" borderId="0" xfId="0" applyFont="1" applyFill="1" applyBorder="1" applyAlignment="1">
      <alignment horizontal="center" vertical="center" wrapText="1"/>
    </xf>
    <xf numFmtId="0" fontId="14" fillId="11" borderId="0" xfId="0" applyFont="1" applyFill="1" applyAlignment="1">
      <alignment horizontal="center" vertical="center"/>
    </xf>
    <xf numFmtId="0" fontId="28" fillId="11" borderId="0" xfId="0" applyFont="1" applyFill="1" applyBorder="1" applyAlignment="1">
      <alignment horizontal="center" vertical="center" wrapText="1"/>
    </xf>
    <xf numFmtId="0" fontId="6" fillId="14" borderId="0" xfId="0" applyFont="1" applyFill="1" applyAlignment="1">
      <alignment horizontal="center" wrapText="1"/>
    </xf>
    <xf numFmtId="0" fontId="6" fillId="14" borderId="0" xfId="0" applyFont="1" applyFill="1" applyAlignment="1">
      <alignment wrapText="1"/>
    </xf>
    <xf numFmtId="0" fontId="6" fillId="11" borderId="0" xfId="0" applyFont="1" applyFill="1" applyAlignment="1">
      <alignment wrapText="1"/>
    </xf>
    <xf numFmtId="49" fontId="6" fillId="6" borderId="17" xfId="0" applyNumberFormat="1" applyFont="1" applyFill="1" applyBorder="1" applyAlignment="1">
      <alignment horizontal="center" vertical="center" wrapText="1"/>
    </xf>
    <xf numFmtId="0" fontId="6" fillId="6" borderId="17" xfId="0" applyFont="1" applyFill="1" applyBorder="1" applyAlignment="1">
      <alignment vertical="center" wrapText="1"/>
    </xf>
    <xf numFmtId="0" fontId="2" fillId="13" borderId="33" xfId="0" applyFont="1" applyFill="1" applyBorder="1" applyAlignment="1">
      <alignment vertical="center" wrapText="1"/>
    </xf>
    <xf numFmtId="0" fontId="2" fillId="13" borderId="34" xfId="0" applyFont="1" applyFill="1" applyBorder="1" applyAlignment="1">
      <alignment vertical="center" wrapText="1"/>
    </xf>
    <xf numFmtId="0" fontId="6" fillId="6" borderId="34" xfId="0" applyFont="1" applyFill="1" applyBorder="1" applyAlignment="1">
      <alignment vertical="center" wrapText="1"/>
    </xf>
    <xf numFmtId="0" fontId="6" fillId="8" borderId="34" xfId="0" applyFont="1" applyFill="1" applyBorder="1" applyAlignment="1">
      <alignment horizontal="left" vertical="center" wrapText="1"/>
    </xf>
    <xf numFmtId="0" fontId="6" fillId="5" borderId="17" xfId="0" applyFont="1" applyFill="1" applyBorder="1" applyAlignment="1">
      <alignment vertical="center" wrapText="1"/>
    </xf>
    <xf numFmtId="0" fontId="6" fillId="5" borderId="12" xfId="0" applyFont="1" applyFill="1" applyBorder="1" applyAlignment="1">
      <alignment vertical="center" wrapText="1"/>
    </xf>
    <xf numFmtId="0" fontId="14" fillId="9" borderId="12" xfId="0" applyFont="1" applyFill="1" applyBorder="1" applyAlignment="1">
      <alignment horizontal="center" vertical="center" wrapText="1"/>
    </xf>
    <xf numFmtId="0" fontId="14" fillId="9" borderId="13" xfId="0" applyFont="1" applyFill="1" applyBorder="1" applyAlignment="1">
      <alignment horizontal="center" vertical="center" wrapText="1"/>
    </xf>
    <xf numFmtId="0" fontId="6" fillId="0" borderId="40" xfId="0" applyFont="1" applyFill="1" applyBorder="1" applyAlignment="1">
      <alignment vertical="center" wrapText="1"/>
    </xf>
    <xf numFmtId="0" fontId="1" fillId="14" borderId="0" xfId="0" applyFont="1" applyFill="1" applyBorder="1" applyAlignment="1">
      <alignment horizontal="center" vertical="center" wrapText="1"/>
    </xf>
    <xf numFmtId="0" fontId="6" fillId="14" borderId="0" xfId="0" applyFont="1" applyFill="1" applyBorder="1"/>
    <xf numFmtId="0" fontId="6" fillId="14" borderId="0" xfId="0" applyFont="1" applyFill="1" applyBorder="1" applyAlignment="1"/>
    <xf numFmtId="0" fontId="6" fillId="14" borderId="0" xfId="0" applyFont="1" applyFill="1" applyBorder="1" applyAlignment="1">
      <alignment horizontal="center"/>
    </xf>
    <xf numFmtId="0" fontId="6" fillId="14" borderId="0" xfId="0" applyFont="1" applyFill="1" applyBorder="1" applyAlignment="1">
      <alignment horizontal="left" vertical="center" wrapText="1"/>
    </xf>
    <xf numFmtId="0" fontId="9" fillId="14" borderId="0" xfId="0" applyFont="1" applyFill="1" applyBorder="1" applyAlignment="1">
      <alignment horizontal="center" vertical="center" wrapText="1"/>
    </xf>
    <xf numFmtId="0" fontId="27" fillId="14" borderId="0" xfId="0" applyFont="1" applyFill="1" applyBorder="1" applyAlignment="1">
      <alignment horizontal="center" vertical="center" wrapText="1"/>
    </xf>
    <xf numFmtId="0" fontId="6" fillId="14" borderId="0" xfId="0" applyFont="1" applyFill="1" applyBorder="1" applyAlignment="1">
      <alignment horizontal="center" vertical="center" wrapText="1"/>
    </xf>
    <xf numFmtId="49" fontId="6" fillId="14" borderId="0" xfId="0" applyNumberFormat="1" applyFont="1" applyFill="1" applyBorder="1" applyAlignment="1">
      <alignment horizontal="center" vertical="center" wrapText="1"/>
    </xf>
    <xf numFmtId="0" fontId="6" fillId="14" borderId="0" xfId="0" applyFont="1" applyFill="1" applyBorder="1" applyAlignment="1">
      <alignment vertical="center" wrapText="1"/>
    </xf>
    <xf numFmtId="0" fontId="14" fillId="14" borderId="0" xfId="0" applyFont="1" applyFill="1" applyBorder="1" applyAlignment="1">
      <alignment horizontal="center" vertical="center" wrapText="1"/>
    </xf>
    <xf numFmtId="9" fontId="30" fillId="15" borderId="11" xfId="1" applyFont="1" applyFill="1" applyBorder="1" applyAlignment="1">
      <alignment horizontal="center" vertical="center" wrapText="1"/>
    </xf>
    <xf numFmtId="0" fontId="6" fillId="0" borderId="34" xfId="0" applyFont="1" applyFill="1" applyBorder="1" applyAlignment="1">
      <alignment horizontal="left" vertical="center" wrapText="1"/>
    </xf>
    <xf numFmtId="49" fontId="6" fillId="6" borderId="36" xfId="0" applyNumberFormat="1" applyFont="1" applyFill="1" applyBorder="1" applyAlignment="1">
      <alignment horizontal="left" vertical="center" wrapText="1"/>
    </xf>
    <xf numFmtId="0" fontId="6" fillId="0" borderId="15" xfId="0" applyFont="1" applyFill="1" applyBorder="1" applyAlignment="1">
      <alignment horizontal="left" vertical="center" wrapText="1"/>
    </xf>
    <xf numFmtId="49" fontId="6" fillId="8" borderId="33" xfId="0" applyNumberFormat="1" applyFont="1" applyFill="1" applyBorder="1" applyAlignment="1">
      <alignment horizontal="center" vertical="center" wrapText="1"/>
    </xf>
    <xf numFmtId="0" fontId="6" fillId="8" borderId="17" xfId="0" applyFont="1" applyFill="1" applyBorder="1" applyAlignment="1">
      <alignment horizontal="left"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wrapText="1"/>
    </xf>
    <xf numFmtId="0" fontId="31" fillId="3" borderId="9" xfId="0" applyFont="1" applyFill="1" applyBorder="1" applyAlignment="1">
      <alignment horizontal="center" vertical="center" wrapText="1"/>
    </xf>
    <xf numFmtId="0" fontId="32" fillId="3" borderId="20" xfId="0" applyFont="1" applyFill="1" applyBorder="1" applyAlignment="1">
      <alignment horizontal="center" vertical="center" wrapText="1"/>
    </xf>
    <xf numFmtId="9" fontId="30" fillId="15" borderId="23" xfId="1" applyFont="1" applyFill="1" applyBorder="1" applyAlignment="1">
      <alignment horizontal="center" vertical="center" wrapText="1"/>
    </xf>
    <xf numFmtId="0" fontId="6" fillId="17" borderId="34" xfId="0" applyFont="1" applyFill="1" applyBorder="1" applyAlignment="1">
      <alignment horizontal="left" vertical="center" wrapText="1"/>
    </xf>
    <xf numFmtId="49" fontId="6" fillId="9" borderId="33" xfId="0" applyNumberFormat="1" applyFont="1" applyFill="1" applyBorder="1" applyAlignment="1">
      <alignment horizontal="center" vertical="center" wrapText="1"/>
    </xf>
    <xf numFmtId="0" fontId="6" fillId="17" borderId="37" xfId="0" applyFont="1" applyFill="1" applyBorder="1" applyAlignment="1">
      <alignment horizontal="center" vertical="center" wrapText="1"/>
    </xf>
    <xf numFmtId="0" fontId="6" fillId="17" borderId="13" xfId="0" applyFont="1" applyFill="1" applyBorder="1" applyAlignment="1">
      <alignment horizontal="left" vertical="center" wrapText="1"/>
    </xf>
    <xf numFmtId="0" fontId="6" fillId="13" borderId="33" xfId="0" applyFont="1" applyFill="1" applyBorder="1" applyAlignment="1">
      <alignment horizontal="center" vertical="center" wrapText="1"/>
    </xf>
    <xf numFmtId="0" fontId="6" fillId="13" borderId="34" xfId="0" applyFont="1" applyFill="1" applyBorder="1" applyAlignment="1">
      <alignment horizontal="left" vertical="center" wrapText="1"/>
    </xf>
    <xf numFmtId="0" fontId="6" fillId="13" borderId="39" xfId="0" applyFont="1" applyFill="1" applyBorder="1" applyAlignment="1">
      <alignment horizontal="center" vertical="center" wrapText="1"/>
    </xf>
    <xf numFmtId="0" fontId="6" fillId="13" borderId="15" xfId="0" applyFont="1" applyFill="1" applyBorder="1" applyAlignment="1">
      <alignment horizontal="left" vertical="center" wrapText="1"/>
    </xf>
    <xf numFmtId="0" fontId="6" fillId="12" borderId="33" xfId="0" applyFont="1" applyFill="1" applyBorder="1" applyAlignment="1">
      <alignment horizontal="center" vertical="center" wrapText="1"/>
    </xf>
    <xf numFmtId="0" fontId="6" fillId="12" borderId="34" xfId="0" applyFont="1" applyFill="1" applyBorder="1" applyAlignment="1">
      <alignment horizontal="left" vertical="center" wrapText="1"/>
    </xf>
    <xf numFmtId="0" fontId="2" fillId="12" borderId="34" xfId="0" applyFont="1" applyFill="1" applyBorder="1" applyAlignment="1">
      <alignment horizontal="left" vertical="center" wrapText="1"/>
    </xf>
    <xf numFmtId="0" fontId="6" fillId="12" borderId="39" xfId="0" applyFont="1" applyFill="1" applyBorder="1" applyAlignment="1">
      <alignment horizontal="center" vertical="center" wrapText="1"/>
    </xf>
    <xf numFmtId="0" fontId="2" fillId="12" borderId="15" xfId="0" applyFont="1" applyFill="1" applyBorder="1" applyAlignment="1">
      <alignment horizontal="left" vertical="center" wrapText="1"/>
    </xf>
    <xf numFmtId="49" fontId="6" fillId="16" borderId="33" xfId="0" applyNumberFormat="1" applyFont="1" applyFill="1" applyBorder="1" applyAlignment="1">
      <alignment horizontal="center" vertical="center" wrapText="1"/>
    </xf>
    <xf numFmtId="0" fontId="6" fillId="16" borderId="17" xfId="0" applyFont="1" applyFill="1" applyBorder="1" applyAlignment="1">
      <alignment vertical="center" wrapText="1"/>
    </xf>
    <xf numFmtId="0" fontId="6" fillId="16" borderId="34" xfId="0" applyFont="1" applyFill="1" applyBorder="1" applyAlignment="1">
      <alignment horizontal="left" vertical="center" wrapText="1"/>
    </xf>
    <xf numFmtId="0" fontId="6" fillId="16" borderId="0" xfId="0" applyFont="1" applyFill="1" applyBorder="1" applyAlignment="1">
      <alignment vertical="center" wrapText="1"/>
    </xf>
    <xf numFmtId="0" fontId="6" fillId="16" borderId="0" xfId="0" applyFont="1" applyFill="1" applyBorder="1" applyAlignment="1">
      <alignment horizontal="left" vertical="center" wrapText="1" indent="2"/>
    </xf>
    <xf numFmtId="0" fontId="6" fillId="16" borderId="34" xfId="0" applyFont="1" applyFill="1" applyBorder="1" applyAlignment="1">
      <alignment vertical="center" wrapText="1"/>
    </xf>
    <xf numFmtId="0" fontId="2" fillId="12" borderId="17" xfId="0" applyFont="1" applyFill="1" applyBorder="1" applyAlignment="1">
      <alignment horizontal="left" vertical="center" wrapText="1"/>
    </xf>
    <xf numFmtId="49" fontId="6" fillId="16" borderId="37" xfId="0" applyNumberFormat="1" applyFont="1" applyFill="1" applyBorder="1" applyAlignment="1">
      <alignment horizontal="center" vertical="center" wrapText="1"/>
    </xf>
    <xf numFmtId="0" fontId="6" fillId="16" borderId="12" xfId="0" applyFont="1" applyFill="1" applyBorder="1" applyAlignment="1">
      <alignment vertical="center" wrapText="1"/>
    </xf>
    <xf numFmtId="0" fontId="6" fillId="16" borderId="13" xfId="0" applyFont="1" applyFill="1" applyBorder="1" applyAlignment="1">
      <alignment horizontal="left" vertical="center" wrapText="1"/>
    </xf>
    <xf numFmtId="49" fontId="6" fillId="16" borderId="39" xfId="0" applyNumberFormat="1" applyFont="1" applyFill="1" applyBorder="1" applyAlignment="1">
      <alignment horizontal="center" vertical="center" wrapText="1"/>
    </xf>
    <xf numFmtId="0" fontId="33" fillId="13" borderId="43" xfId="0" applyFont="1" applyFill="1" applyBorder="1" applyAlignment="1">
      <alignment horizontal="center" vertical="center" wrapText="1"/>
    </xf>
    <xf numFmtId="0" fontId="33" fillId="13" borderId="19" xfId="0" applyFont="1" applyFill="1" applyBorder="1" applyAlignment="1">
      <alignment horizontal="center" vertical="center" wrapText="1"/>
    </xf>
    <xf numFmtId="0" fontId="34" fillId="14" borderId="0" xfId="0" applyFont="1" applyFill="1" applyBorder="1" applyAlignment="1">
      <alignment horizontal="center" vertical="center" wrapText="1"/>
    </xf>
    <xf numFmtId="0" fontId="6" fillId="5" borderId="0" xfId="0" applyFont="1" applyFill="1" applyBorder="1" applyAlignment="1">
      <alignment horizontal="left" vertical="center" wrapText="1" indent="2"/>
    </xf>
    <xf numFmtId="0" fontId="6" fillId="5" borderId="13" xfId="0" applyFont="1" applyFill="1" applyBorder="1" applyAlignment="1">
      <alignment vertical="center" wrapText="1"/>
    </xf>
    <xf numFmtId="0" fontId="6" fillId="5" borderId="14" xfId="0" applyFont="1" applyFill="1" applyBorder="1" applyAlignment="1">
      <alignment vertical="center" wrapText="1"/>
    </xf>
    <xf numFmtId="0" fontId="6" fillId="5" borderId="36" xfId="0" applyFont="1" applyFill="1" applyBorder="1" applyAlignment="1">
      <alignment horizontal="left" vertical="center" wrapText="1" indent="2"/>
    </xf>
    <xf numFmtId="0" fontId="6" fillId="5" borderId="15" xfId="0" applyFont="1" applyFill="1" applyBorder="1" applyAlignment="1">
      <alignment vertical="center" wrapText="1"/>
    </xf>
    <xf numFmtId="49" fontId="6" fillId="5" borderId="33" xfId="0" applyNumberFormat="1" applyFont="1" applyFill="1" applyBorder="1" applyAlignment="1">
      <alignment horizontal="center" vertical="center" wrapText="1"/>
    </xf>
    <xf numFmtId="0" fontId="6" fillId="5" borderId="34" xfId="0" applyFont="1" applyFill="1" applyBorder="1" applyAlignment="1">
      <alignment vertical="center" wrapText="1"/>
    </xf>
    <xf numFmtId="0" fontId="6" fillId="5" borderId="34" xfId="0" applyFont="1" applyFill="1" applyBorder="1" applyAlignment="1">
      <alignment horizontal="left"/>
    </xf>
    <xf numFmtId="0" fontId="6" fillId="9" borderId="34" xfId="0" applyFont="1" applyFill="1" applyBorder="1" applyAlignment="1">
      <alignment vertical="center" wrapText="1"/>
    </xf>
    <xf numFmtId="49" fontId="6" fillId="7" borderId="0" xfId="0" applyNumberFormat="1" applyFont="1" applyFill="1" applyBorder="1" applyAlignment="1">
      <alignment horizontal="center" vertical="center" wrapText="1"/>
    </xf>
    <xf numFmtId="0" fontId="6" fillId="7" borderId="0" xfId="0" applyFont="1" applyFill="1" applyBorder="1" applyAlignment="1">
      <alignment vertical="center" wrapText="1"/>
    </xf>
    <xf numFmtId="0" fontId="6" fillId="8" borderId="17" xfId="0" applyFont="1" applyFill="1" applyBorder="1" applyAlignment="1">
      <alignment vertical="center" wrapText="1"/>
    </xf>
    <xf numFmtId="0" fontId="2" fillId="8" borderId="34" xfId="0" applyFont="1" applyFill="1" applyBorder="1" applyAlignment="1">
      <alignment vertical="center" wrapText="1"/>
    </xf>
    <xf numFmtId="0" fontId="6" fillId="8" borderId="0" xfId="0" applyFont="1" applyFill="1" applyBorder="1" applyAlignment="1">
      <alignment horizontal="left" vertical="center" wrapText="1" indent="2"/>
    </xf>
    <xf numFmtId="49" fontId="6" fillId="8" borderId="37" xfId="0" applyNumberFormat="1" applyFont="1" applyFill="1" applyBorder="1" applyAlignment="1">
      <alignment horizontal="center" vertical="center" wrapText="1"/>
    </xf>
    <xf numFmtId="0" fontId="6" fillId="8" borderId="12" xfId="0" applyFont="1" applyFill="1" applyBorder="1" applyAlignment="1">
      <alignment vertical="center" wrapText="1"/>
    </xf>
    <xf numFmtId="49" fontId="6" fillId="8" borderId="38" xfId="0" applyNumberFormat="1" applyFont="1" applyFill="1" applyBorder="1" applyAlignment="1">
      <alignment horizontal="center" vertical="center" wrapText="1"/>
    </xf>
    <xf numFmtId="49" fontId="6" fillId="8" borderId="39" xfId="0" applyNumberFormat="1" applyFont="1" applyFill="1" applyBorder="1" applyAlignment="1">
      <alignment horizontal="center" vertical="center" wrapText="1"/>
    </xf>
    <xf numFmtId="0" fontId="6" fillId="8" borderId="36" xfId="0" applyFont="1" applyFill="1" applyBorder="1" applyAlignment="1">
      <alignment horizontal="left" vertical="center" wrapText="1" indent="2"/>
    </xf>
    <xf numFmtId="0" fontId="2" fillId="16" borderId="17" xfId="0" applyFont="1" applyFill="1" applyBorder="1" applyAlignment="1">
      <alignment horizontal="left" vertical="center" wrapText="1" indent="2"/>
    </xf>
    <xf numFmtId="0" fontId="6" fillId="16" borderId="34" xfId="0" applyFont="1" applyFill="1" applyBorder="1" applyAlignment="1">
      <alignment horizontal="left"/>
    </xf>
    <xf numFmtId="0" fontId="6" fillId="6" borderId="14" xfId="0" applyFont="1" applyFill="1" applyBorder="1" applyAlignment="1">
      <alignment horizontal="left" vertical="center" wrapText="1" indent="2"/>
    </xf>
    <xf numFmtId="49" fontId="8" fillId="6" borderId="14" xfId="0" applyNumberFormat="1" applyFont="1" applyFill="1" applyBorder="1" applyAlignment="1">
      <alignment horizontal="left" vertical="top" wrapText="1" indent="2"/>
    </xf>
    <xf numFmtId="0" fontId="6" fillId="6" borderId="15" xfId="0" applyFont="1" applyFill="1" applyBorder="1" applyAlignment="1">
      <alignment horizontal="left" vertical="center" wrapText="1" indent="2"/>
    </xf>
    <xf numFmtId="49" fontId="6" fillId="16" borderId="38" xfId="0" applyNumberFormat="1" applyFont="1" applyFill="1" applyBorder="1" applyAlignment="1">
      <alignment horizontal="center" vertical="center" wrapText="1"/>
    </xf>
    <xf numFmtId="0" fontId="6" fillId="16" borderId="14" xfId="0" applyFont="1" applyFill="1" applyBorder="1" applyAlignment="1">
      <alignment horizontal="left" vertical="center" wrapText="1" indent="2"/>
    </xf>
    <xf numFmtId="49" fontId="8" fillId="16" borderId="14" xfId="0" applyNumberFormat="1" applyFont="1" applyFill="1" applyBorder="1" applyAlignment="1">
      <alignment horizontal="left" vertical="top" wrapText="1" indent="2"/>
    </xf>
    <xf numFmtId="0" fontId="6" fillId="16" borderId="15" xfId="0" applyFont="1" applyFill="1" applyBorder="1" applyAlignment="1">
      <alignment horizontal="left" vertical="center" wrapText="1" indent="2"/>
    </xf>
    <xf numFmtId="0" fontId="6" fillId="0" borderId="7" xfId="0" applyFont="1" applyFill="1" applyBorder="1" applyAlignment="1">
      <alignment vertical="center" wrapText="1"/>
    </xf>
    <xf numFmtId="0" fontId="6" fillId="0" borderId="35" xfId="0" applyFont="1" applyFill="1" applyBorder="1" applyAlignment="1">
      <alignment vertical="center" wrapText="1"/>
    </xf>
    <xf numFmtId="0" fontId="6" fillId="0" borderId="9" xfId="0" applyFont="1" applyFill="1" applyBorder="1" applyAlignment="1">
      <alignment vertical="center" wrapText="1"/>
    </xf>
    <xf numFmtId="0" fontId="6" fillId="16" borderId="13" xfId="0" applyFont="1" applyFill="1" applyBorder="1" applyAlignment="1">
      <alignment vertical="center" wrapText="1"/>
    </xf>
    <xf numFmtId="0" fontId="6" fillId="16" borderId="15" xfId="0" applyNumberFormat="1" applyFont="1" applyFill="1" applyBorder="1" applyAlignment="1">
      <alignment vertical="center" wrapText="1"/>
    </xf>
    <xf numFmtId="0" fontId="6" fillId="16" borderId="14" xfId="0" applyFont="1" applyFill="1" applyBorder="1" applyAlignment="1">
      <alignment vertical="center" wrapText="1"/>
    </xf>
    <xf numFmtId="0" fontId="2" fillId="16" borderId="14" xfId="0" applyFont="1" applyFill="1" applyBorder="1" applyAlignment="1">
      <alignment horizontal="left" vertical="center" wrapText="1" indent="2"/>
    </xf>
    <xf numFmtId="0" fontId="2" fillId="16" borderId="15" xfId="0" applyFont="1" applyFill="1" applyBorder="1" applyAlignment="1">
      <alignment horizontal="left" vertical="center" wrapText="1" indent="2"/>
    </xf>
    <xf numFmtId="0" fontId="6" fillId="0" borderId="9" xfId="0" applyFont="1" applyFill="1" applyBorder="1" applyAlignment="1">
      <alignment horizontal="left" vertical="center" wrapText="1"/>
    </xf>
    <xf numFmtId="0" fontId="6" fillId="16" borderId="32" xfId="0" applyFont="1" applyFill="1" applyBorder="1" applyAlignment="1">
      <alignment horizontal="left"/>
    </xf>
    <xf numFmtId="0" fontId="6" fillId="16" borderId="35" xfId="0" applyFont="1" applyFill="1" applyBorder="1" applyAlignment="1">
      <alignment horizontal="left" vertical="center" wrapText="1"/>
    </xf>
    <xf numFmtId="0" fontId="6" fillId="16" borderId="32" xfId="0" applyFont="1" applyFill="1" applyBorder="1" applyAlignment="1">
      <alignment horizontal="left" vertical="center" wrapText="1"/>
    </xf>
    <xf numFmtId="0" fontId="6" fillId="16" borderId="32" xfId="0" applyFont="1" applyFill="1" applyBorder="1" applyAlignment="1">
      <alignment vertical="center" wrapText="1"/>
    </xf>
    <xf numFmtId="0" fontId="6" fillId="16" borderId="7" xfId="0" applyFont="1" applyFill="1" applyBorder="1" applyAlignment="1">
      <alignment vertical="center" wrapText="1"/>
    </xf>
    <xf numFmtId="0" fontId="6" fillId="16" borderId="35" xfId="0" applyFont="1" applyFill="1" applyBorder="1" applyAlignment="1">
      <alignment vertical="center" wrapText="1"/>
    </xf>
    <xf numFmtId="0" fontId="6" fillId="7" borderId="0" xfId="0" applyFont="1" applyFill="1" applyBorder="1" applyAlignment="1">
      <alignment horizontal="left" vertical="center" wrapText="1" indent="2"/>
    </xf>
    <xf numFmtId="49" fontId="6" fillId="6" borderId="38" xfId="0" applyNumberFormat="1" applyFont="1" applyFill="1" applyBorder="1" applyAlignment="1">
      <alignment vertical="center" wrapText="1"/>
    </xf>
    <xf numFmtId="0" fontId="6" fillId="6" borderId="14" xfId="0" applyFont="1" applyFill="1" applyBorder="1" applyAlignment="1">
      <alignment vertical="center" wrapText="1"/>
    </xf>
    <xf numFmtId="49" fontId="8" fillId="16" borderId="15" xfId="0" applyNumberFormat="1" applyFont="1" applyFill="1" applyBorder="1" applyAlignment="1">
      <alignment horizontal="left" vertical="top" wrapText="1" indent="2"/>
    </xf>
    <xf numFmtId="0" fontId="14" fillId="0" borderId="0" xfId="0" applyFont="1" applyFill="1"/>
    <xf numFmtId="49" fontId="2" fillId="16" borderId="38" xfId="0" applyNumberFormat="1" applyFont="1" applyFill="1" applyBorder="1" applyAlignment="1">
      <alignment horizontal="center" vertical="center" wrapText="1"/>
    </xf>
    <xf numFmtId="49" fontId="2" fillId="16" borderId="39" xfId="0" applyNumberFormat="1" applyFont="1" applyFill="1" applyBorder="1" applyAlignment="1">
      <alignment horizontal="center" vertical="center" wrapText="1"/>
    </xf>
    <xf numFmtId="0" fontId="6" fillId="16" borderId="36" xfId="0" applyFont="1" applyFill="1" applyBorder="1" applyAlignment="1">
      <alignment horizontal="left" vertical="center" wrapText="1" indent="2"/>
    </xf>
    <xf numFmtId="0" fontId="6" fillId="16" borderId="15"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32" fillId="3" borderId="43"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40" fillId="14" borderId="0" xfId="0" applyFont="1" applyFill="1" applyBorder="1" applyAlignment="1">
      <alignment horizontal="center" vertical="center" wrapText="1"/>
    </xf>
    <xf numFmtId="9" fontId="40" fillId="13" borderId="34" xfId="0" applyNumberFormat="1" applyFont="1" applyFill="1" applyBorder="1" applyAlignment="1">
      <alignment horizontal="center" vertical="center" wrapText="1"/>
    </xf>
    <xf numFmtId="9" fontId="40" fillId="12" borderId="34" xfId="0" applyNumberFormat="1" applyFont="1" applyFill="1" applyBorder="1" applyAlignment="1">
      <alignment horizontal="center" vertical="center" wrapText="1"/>
    </xf>
    <xf numFmtId="9" fontId="39" fillId="12" borderId="17" xfId="0" applyNumberFormat="1" applyFont="1" applyFill="1" applyBorder="1" applyAlignment="1">
      <alignment horizontal="center" vertical="center" wrapText="1"/>
    </xf>
    <xf numFmtId="9" fontId="40" fillId="17" borderId="34" xfId="0" applyNumberFormat="1" applyFont="1" applyFill="1" applyBorder="1" applyAlignment="1">
      <alignment horizontal="center" vertical="center" wrapText="1"/>
    </xf>
    <xf numFmtId="49" fontId="6" fillId="9" borderId="0" xfId="0" applyNumberFormat="1" applyFont="1" applyFill="1" applyBorder="1" applyAlignment="1">
      <alignment horizontal="center" vertical="center" wrapText="1"/>
    </xf>
    <xf numFmtId="0" fontId="6" fillId="9" borderId="0" xfId="0" applyFont="1" applyFill="1" applyBorder="1" applyAlignment="1">
      <alignment vertical="center" wrapText="1"/>
    </xf>
    <xf numFmtId="0" fontId="6" fillId="9" borderId="0" xfId="0" applyFont="1" applyFill="1" applyBorder="1" applyAlignment="1">
      <alignment horizontal="left" vertical="center" wrapText="1"/>
    </xf>
    <xf numFmtId="0" fontId="6" fillId="9" borderId="0" xfId="0" applyFont="1" applyFill="1" applyBorder="1" applyAlignment="1">
      <alignment horizontal="left"/>
    </xf>
    <xf numFmtId="0" fontId="41" fillId="3" borderId="0" xfId="0" applyFont="1" applyFill="1" applyAlignment="1">
      <alignment horizontal="center"/>
    </xf>
    <xf numFmtId="0" fontId="42" fillId="14" borderId="0" xfId="0" applyFont="1" applyFill="1" applyBorder="1" applyAlignment="1">
      <alignment horizontal="center" vertical="center" wrapText="1"/>
    </xf>
    <xf numFmtId="0" fontId="41" fillId="3" borderId="0" xfId="0" applyFont="1" applyFill="1" applyBorder="1" applyAlignment="1">
      <alignment horizontal="center"/>
    </xf>
    <xf numFmtId="0" fontId="41" fillId="6" borderId="0" xfId="0" applyFont="1" applyFill="1" applyBorder="1" applyAlignment="1">
      <alignment horizontal="center"/>
    </xf>
    <xf numFmtId="0" fontId="43" fillId="11" borderId="0" xfId="0" applyFont="1" applyFill="1" applyAlignment="1">
      <alignment horizontal="center"/>
    </xf>
    <xf numFmtId="0" fontId="41" fillId="14" borderId="0" xfId="0" applyFont="1" applyFill="1" applyAlignment="1">
      <alignment horizontal="center" wrapText="1"/>
    </xf>
    <xf numFmtId="0" fontId="44" fillId="4" borderId="9" xfId="0" applyFont="1" applyFill="1" applyBorder="1" applyAlignment="1">
      <alignment horizontal="center" vertical="center" wrapText="1"/>
    </xf>
    <xf numFmtId="0" fontId="38" fillId="14" borderId="0" xfId="0" applyFont="1" applyFill="1" applyBorder="1" applyAlignment="1">
      <alignment horizontal="center" vertical="center" wrapText="1"/>
    </xf>
    <xf numFmtId="0" fontId="44" fillId="4" borderId="50" xfId="0" applyFont="1" applyFill="1" applyBorder="1" applyAlignment="1">
      <alignment horizontal="center" vertical="center" wrapText="1"/>
    </xf>
    <xf numFmtId="0" fontId="41" fillId="0" borderId="0" xfId="0" applyFont="1" applyFill="1" applyAlignment="1">
      <alignment horizontal="center"/>
    </xf>
    <xf numFmtId="9" fontId="39" fillId="12" borderId="12" xfId="0" applyNumberFormat="1" applyFont="1" applyFill="1" applyBorder="1" applyAlignment="1">
      <alignment horizontal="center" vertical="center" wrapText="1"/>
    </xf>
    <xf numFmtId="9" fontId="39" fillId="13" borderId="17" xfId="0" applyNumberFormat="1" applyFont="1" applyFill="1" applyBorder="1" applyAlignment="1">
      <alignment horizontal="center" vertical="center" wrapText="1"/>
    </xf>
    <xf numFmtId="9" fontId="40" fillId="17" borderId="12" xfId="0" applyNumberFormat="1" applyFont="1" applyFill="1" applyBorder="1" applyAlignment="1">
      <alignment horizontal="center" vertical="center" wrapText="1"/>
    </xf>
    <xf numFmtId="9" fontId="40" fillId="13" borderId="17" xfId="0" applyNumberFormat="1" applyFont="1" applyFill="1" applyBorder="1" applyAlignment="1">
      <alignment horizontal="center" vertical="center" wrapText="1"/>
    </xf>
    <xf numFmtId="9" fontId="40" fillId="13" borderId="36" xfId="0" applyNumberFormat="1" applyFont="1" applyFill="1" applyBorder="1" applyAlignment="1">
      <alignment horizontal="center" vertical="center" wrapText="1"/>
    </xf>
    <xf numFmtId="9" fontId="40" fillId="12" borderId="17" xfId="0" applyNumberFormat="1" applyFont="1" applyFill="1" applyBorder="1" applyAlignment="1">
      <alignment horizontal="center" vertical="center" wrapText="1"/>
    </xf>
    <xf numFmtId="9" fontId="39" fillId="12" borderId="36" xfId="0" applyNumberFormat="1" applyFont="1" applyFill="1" applyBorder="1" applyAlignment="1">
      <alignment horizontal="center" vertical="center" wrapText="1"/>
    </xf>
    <xf numFmtId="9" fontId="40" fillId="17" borderId="17" xfId="0" applyNumberFormat="1" applyFont="1" applyFill="1" applyBorder="1" applyAlignment="1">
      <alignment horizontal="center" vertical="center" wrapText="1"/>
    </xf>
    <xf numFmtId="49" fontId="6" fillId="16" borderId="38" xfId="0" applyNumberFormat="1" applyFont="1" applyFill="1" applyBorder="1" applyAlignment="1">
      <alignment vertical="center" wrapText="1"/>
    </xf>
    <xf numFmtId="0" fontId="6" fillId="0" borderId="17" xfId="0" applyFont="1" applyFill="1" applyBorder="1" applyAlignment="1">
      <alignment horizontal="center" vertical="center" wrapText="1"/>
    </xf>
    <xf numFmtId="9" fontId="40" fillId="12" borderId="64" xfId="0" applyNumberFormat="1" applyFont="1" applyFill="1" applyBorder="1" applyAlignment="1">
      <alignment horizontal="center" vertical="center" wrapText="1"/>
    </xf>
    <xf numFmtId="0" fontId="6" fillId="12" borderId="17" xfId="0" applyFont="1" applyFill="1" applyBorder="1" applyAlignment="1">
      <alignment horizontal="left" vertical="center" wrapText="1"/>
    </xf>
    <xf numFmtId="0" fontId="48" fillId="0" borderId="0" xfId="0" applyFont="1" applyFill="1"/>
    <xf numFmtId="9" fontId="30" fillId="15" borderId="65" xfId="1" applyFont="1" applyFill="1" applyBorder="1" applyAlignment="1">
      <alignment horizontal="center" vertical="center" wrapText="1"/>
    </xf>
    <xf numFmtId="9" fontId="54" fillId="4" borderId="20" xfId="0" applyNumberFormat="1" applyFont="1" applyFill="1" applyBorder="1" applyAlignment="1">
      <alignment horizontal="center" vertical="center" wrapText="1"/>
    </xf>
    <xf numFmtId="0" fontId="54" fillId="14" borderId="0" xfId="0" applyFont="1" applyFill="1" applyBorder="1" applyAlignment="1">
      <alignment horizontal="center" vertical="center" wrapText="1"/>
    </xf>
    <xf numFmtId="0" fontId="14" fillId="14" borderId="0" xfId="0" applyFont="1" applyFill="1" applyBorder="1"/>
    <xf numFmtId="0" fontId="54" fillId="4" borderId="20" xfId="0" applyFont="1" applyFill="1" applyBorder="1" applyAlignment="1">
      <alignment horizontal="center" vertical="center" wrapText="1"/>
    </xf>
    <xf numFmtId="0" fontId="54" fillId="4" borderId="34" xfId="0" applyFont="1" applyFill="1" applyBorder="1" applyAlignment="1">
      <alignment horizontal="center" vertical="center" wrapText="1"/>
    </xf>
    <xf numFmtId="0" fontId="0" fillId="14" borderId="0" xfId="0" applyFill="1" applyBorder="1" applyProtection="1">
      <protection locked="0"/>
    </xf>
    <xf numFmtId="0" fontId="16" fillId="14" borderId="0" xfId="0" applyFont="1" applyFill="1" applyProtection="1">
      <protection locked="0"/>
    </xf>
    <xf numFmtId="0" fontId="16" fillId="14" borderId="0" xfId="0" applyFont="1" applyFill="1" applyAlignment="1" applyProtection="1">
      <alignment wrapText="1"/>
      <protection locked="0"/>
    </xf>
    <xf numFmtId="1" fontId="20" fillId="14" borderId="0" xfId="0" applyNumberFormat="1" applyFont="1" applyFill="1" applyAlignment="1" applyProtection="1">
      <alignment horizontal="center"/>
      <protection locked="0"/>
    </xf>
    <xf numFmtId="0" fontId="0" fillId="14" borderId="0" xfId="0" applyFill="1" applyProtection="1">
      <protection locked="0"/>
    </xf>
    <xf numFmtId="164" fontId="15" fillId="14" borderId="0" xfId="0" applyNumberFormat="1" applyFont="1" applyFill="1" applyAlignment="1" applyProtection="1">
      <alignment horizontal="center"/>
      <protection locked="0"/>
    </xf>
    <xf numFmtId="9" fontId="15" fillId="14" borderId="0" xfId="1" applyNumberFormat="1" applyFont="1" applyFill="1" applyAlignment="1" applyProtection="1">
      <alignment horizontal="center"/>
      <protection locked="0"/>
    </xf>
    <xf numFmtId="9" fontId="16" fillId="14" borderId="0" xfId="1" applyFont="1" applyFill="1" applyAlignment="1" applyProtection="1">
      <alignment horizontal="center"/>
      <protection locked="0"/>
    </xf>
    <xf numFmtId="0" fontId="0" fillId="0" borderId="0" xfId="0" applyFill="1" applyProtection="1">
      <protection locked="0"/>
    </xf>
    <xf numFmtId="0" fontId="0" fillId="0" borderId="0" xfId="0" applyFill="1" applyAlignment="1" applyProtection="1">
      <alignment horizontal="left"/>
      <protection locked="0"/>
    </xf>
    <xf numFmtId="0" fontId="19" fillId="0" borderId="0" xfId="0" applyFont="1" applyFill="1" applyProtection="1">
      <protection locked="0"/>
    </xf>
    <xf numFmtId="0" fontId="16" fillId="0" borderId="0" xfId="0" applyFont="1" applyProtection="1">
      <protection locked="0"/>
    </xf>
    <xf numFmtId="0" fontId="16" fillId="0" borderId="0" xfId="0" applyFont="1" applyAlignment="1" applyProtection="1">
      <alignment wrapText="1"/>
      <protection locked="0"/>
    </xf>
    <xf numFmtId="1" fontId="20" fillId="0" borderId="0" xfId="0" applyNumberFormat="1" applyFont="1" applyAlignment="1" applyProtection="1">
      <alignment horizontal="center"/>
      <protection locked="0"/>
    </xf>
    <xf numFmtId="0" fontId="0" fillId="0" borderId="0" xfId="0" applyProtection="1">
      <protection locked="0"/>
    </xf>
    <xf numFmtId="164" fontId="15" fillId="0" borderId="0" xfId="0" applyNumberFormat="1" applyFont="1" applyAlignment="1" applyProtection="1">
      <alignment horizontal="center"/>
      <protection locked="0"/>
    </xf>
    <xf numFmtId="9" fontId="15" fillId="0" borderId="0" xfId="1" applyNumberFormat="1" applyFont="1" applyAlignment="1" applyProtection="1">
      <alignment horizontal="center"/>
      <protection locked="0"/>
    </xf>
    <xf numFmtId="0" fontId="0" fillId="6" borderId="0" xfId="0" applyFill="1" applyProtection="1">
      <protection locked="0"/>
    </xf>
    <xf numFmtId="9" fontId="16" fillId="0" borderId="0" xfId="1" applyFont="1" applyAlignment="1" applyProtection="1">
      <alignment horizontal="center"/>
      <protection locked="0"/>
    </xf>
    <xf numFmtId="0" fontId="0" fillId="0" borderId="0" xfId="0" applyAlignment="1" applyProtection="1">
      <alignment horizontal="left"/>
      <protection locked="0"/>
    </xf>
    <xf numFmtId="0" fontId="19" fillId="0" borderId="0" xfId="0" applyFont="1" applyProtection="1">
      <protection locked="0"/>
    </xf>
    <xf numFmtId="0" fontId="16" fillId="19" borderId="0" xfId="0" applyFont="1" applyFill="1" applyProtection="1">
      <protection locked="0"/>
    </xf>
    <xf numFmtId="0" fontId="16" fillId="19" borderId="0" xfId="0" applyFont="1" applyFill="1" applyAlignment="1" applyProtection="1">
      <alignment wrapText="1"/>
      <protection locked="0"/>
    </xf>
    <xf numFmtId="1" fontId="20" fillId="19" borderId="0" xfId="0" applyNumberFormat="1" applyFont="1" applyFill="1" applyAlignment="1" applyProtection="1">
      <alignment horizontal="center"/>
      <protection locked="0"/>
    </xf>
    <xf numFmtId="0" fontId="0" fillId="19" borderId="0" xfId="0" applyFill="1" applyProtection="1">
      <protection locked="0"/>
    </xf>
    <xf numFmtId="164" fontId="15" fillId="19" borderId="0" xfId="0" applyNumberFormat="1" applyFont="1" applyFill="1" applyAlignment="1" applyProtection="1">
      <alignment horizontal="center"/>
      <protection locked="0"/>
    </xf>
    <xf numFmtId="9" fontId="15" fillId="19" borderId="0" xfId="1" applyNumberFormat="1" applyFont="1" applyFill="1" applyAlignment="1" applyProtection="1">
      <alignment horizontal="center"/>
      <protection locked="0"/>
    </xf>
    <xf numFmtId="9" fontId="16" fillId="19" borderId="0" xfId="1" applyFont="1" applyFill="1" applyAlignment="1" applyProtection="1">
      <alignment horizontal="center"/>
      <protection locked="0"/>
    </xf>
    <xf numFmtId="9" fontId="16" fillId="19" borderId="0" xfId="1" applyFont="1" applyFill="1" applyAlignment="1" applyProtection="1">
      <alignment horizontal="center" wrapText="1"/>
      <protection locked="0"/>
    </xf>
    <xf numFmtId="9" fontId="15" fillId="19" borderId="0" xfId="1" applyNumberFormat="1" applyFont="1" applyFill="1" applyBorder="1" applyAlignment="1" applyProtection="1">
      <alignment horizontal="center"/>
      <protection locked="0"/>
    </xf>
    <xf numFmtId="9" fontId="16" fillId="19" borderId="0" xfId="1" applyFont="1" applyFill="1" applyBorder="1" applyAlignment="1" applyProtection="1">
      <alignment horizontal="center"/>
      <protection locked="0"/>
    </xf>
    <xf numFmtId="9" fontId="23" fillId="14" borderId="70" xfId="1" applyFont="1" applyFill="1" applyBorder="1" applyAlignment="1" applyProtection="1">
      <alignment horizontal="center"/>
      <protection locked="0"/>
    </xf>
    <xf numFmtId="9" fontId="16" fillId="19" borderId="67" xfId="1" applyFont="1" applyFill="1" applyBorder="1" applyAlignment="1" applyProtection="1">
      <alignment horizontal="center"/>
      <protection locked="0"/>
    </xf>
    <xf numFmtId="9" fontId="53" fillId="19" borderId="68" xfId="1" applyFont="1" applyFill="1" applyBorder="1" applyAlignment="1" applyProtection="1">
      <alignment horizontal="center" wrapText="1"/>
      <protection locked="0"/>
    </xf>
    <xf numFmtId="0" fontId="13" fillId="14" borderId="0" xfId="0" applyFont="1" applyFill="1" applyBorder="1" applyProtection="1">
      <protection locked="0"/>
    </xf>
    <xf numFmtId="0" fontId="24" fillId="2" borderId="0" xfId="0" applyFont="1" applyFill="1" applyBorder="1" applyAlignment="1" applyProtection="1">
      <alignment horizontal="center" vertical="center" wrapText="1"/>
      <protection locked="0"/>
    </xf>
    <xf numFmtId="164" fontId="24" fillId="2" borderId="0" xfId="1" applyNumberFormat="1" applyFont="1" applyFill="1" applyBorder="1" applyAlignment="1" applyProtection="1">
      <alignment horizontal="center" vertical="center" wrapText="1"/>
      <protection locked="0"/>
    </xf>
    <xf numFmtId="1" fontId="24" fillId="2" borderId="0" xfId="1" applyNumberFormat="1" applyFont="1" applyFill="1" applyBorder="1" applyAlignment="1" applyProtection="1">
      <alignment horizontal="center" vertical="center" wrapText="1"/>
      <protection locked="0"/>
    </xf>
    <xf numFmtId="164" fontId="24" fillId="14" borderId="0" xfId="1" applyNumberFormat="1" applyFont="1" applyFill="1" applyBorder="1" applyAlignment="1" applyProtection="1">
      <alignment horizontal="center" vertical="center" wrapText="1"/>
      <protection locked="0"/>
    </xf>
    <xf numFmtId="164" fontId="24" fillId="20" borderId="43" xfId="1" applyNumberFormat="1" applyFont="1" applyFill="1" applyBorder="1" applyAlignment="1" applyProtection="1">
      <alignment horizontal="center" vertical="center" wrapText="1"/>
      <protection locked="0"/>
    </xf>
    <xf numFmtId="0" fontId="34" fillId="0" borderId="71" xfId="0" applyFont="1" applyFill="1" applyBorder="1" applyAlignment="1" applyProtection="1">
      <alignment horizontal="justify" vertical="center" wrapText="1"/>
      <protection locked="0"/>
    </xf>
    <xf numFmtId="1" fontId="41" fillId="0" borderId="71" xfId="0" applyNumberFormat="1" applyFont="1" applyFill="1" applyBorder="1" applyAlignment="1" applyProtection="1">
      <alignment horizontal="center" vertical="center" wrapText="1"/>
      <protection locked="0"/>
    </xf>
    <xf numFmtId="0" fontId="51" fillId="0" borderId="71" xfId="0" applyFont="1" applyFill="1" applyBorder="1" applyAlignment="1" applyProtection="1">
      <alignment vertical="center" wrapText="1"/>
      <protection locked="0"/>
    </xf>
    <xf numFmtId="164" fontId="51" fillId="0" borderId="71" xfId="0" applyNumberFormat="1" applyFont="1" applyFill="1" applyBorder="1" applyAlignment="1" applyProtection="1">
      <alignment horizontal="center" vertical="center" wrapText="1"/>
      <protection locked="0"/>
    </xf>
    <xf numFmtId="9" fontId="51" fillId="0" borderId="71" xfId="1" applyNumberFormat="1" applyFont="1" applyFill="1" applyBorder="1" applyAlignment="1" applyProtection="1">
      <alignment horizontal="center" vertical="center" wrapText="1"/>
      <protection locked="0"/>
    </xf>
    <xf numFmtId="9" fontId="17" fillId="14" borderId="0" xfId="1" applyNumberFormat="1" applyFont="1" applyFill="1" applyBorder="1" applyAlignment="1" applyProtection="1">
      <alignment horizontal="center" vertical="center" wrapText="1"/>
      <protection locked="0"/>
    </xf>
    <xf numFmtId="9" fontId="50" fillId="14" borderId="69" xfId="1" applyNumberFormat="1" applyFont="1" applyFill="1" applyBorder="1" applyAlignment="1" applyProtection="1">
      <alignment horizontal="center" vertical="center" wrapText="1"/>
      <protection locked="0"/>
    </xf>
    <xf numFmtId="9" fontId="18" fillId="14" borderId="0" xfId="1" applyFont="1" applyFill="1" applyBorder="1" applyAlignment="1" applyProtection="1">
      <alignment horizontal="center" vertical="center" wrapText="1"/>
      <protection locked="0"/>
    </xf>
    <xf numFmtId="0" fontId="41" fillId="0" borderId="71" xfId="0" applyFont="1" applyFill="1" applyBorder="1" applyAlignment="1" applyProtection="1">
      <alignment horizontal="left" vertical="center" wrapText="1"/>
      <protection locked="0"/>
    </xf>
    <xf numFmtId="164" fontId="41" fillId="0" borderId="71" xfId="0" applyNumberFormat="1" applyFont="1" applyFill="1" applyBorder="1" applyAlignment="1" applyProtection="1">
      <alignment horizontal="center" vertical="center" wrapText="1"/>
      <protection locked="0"/>
    </xf>
    <xf numFmtId="9" fontId="41" fillId="0" borderId="71" xfId="1" applyNumberFormat="1" applyFont="1" applyFill="1" applyBorder="1" applyAlignment="1" applyProtection="1">
      <alignment horizontal="center" vertical="center" wrapText="1"/>
      <protection locked="0"/>
    </xf>
    <xf numFmtId="9" fontId="41" fillId="0" borderId="71" xfId="0" applyNumberFormat="1" applyFont="1" applyFill="1" applyBorder="1" applyAlignment="1" applyProtection="1">
      <alignment horizontal="center" vertical="center" wrapText="1"/>
      <protection locked="0"/>
    </xf>
    <xf numFmtId="2" fontId="41" fillId="0" borderId="71" xfId="0" applyNumberFormat="1" applyFont="1" applyFill="1" applyBorder="1" applyAlignment="1" applyProtection="1">
      <alignment horizontal="center" vertical="center" wrapText="1"/>
      <protection locked="0"/>
    </xf>
    <xf numFmtId="0" fontId="51" fillId="0" borderId="71" xfId="0" applyFont="1" applyFill="1" applyBorder="1" applyAlignment="1" applyProtection="1">
      <alignment horizontal="left" vertical="center" wrapText="1"/>
      <protection locked="0"/>
    </xf>
    <xf numFmtId="2" fontId="51" fillId="0" borderId="71" xfId="0" applyNumberFormat="1" applyFont="1" applyFill="1" applyBorder="1" applyAlignment="1" applyProtection="1">
      <alignment horizontal="center" vertical="center" wrapText="1"/>
      <protection locked="0"/>
    </xf>
    <xf numFmtId="0" fontId="22" fillId="14" borderId="0" xfId="0" applyFont="1" applyFill="1" applyBorder="1" applyAlignment="1" applyProtection="1">
      <alignment horizontal="center"/>
      <protection locked="0"/>
    </xf>
    <xf numFmtId="0" fontId="23" fillId="2" borderId="36" xfId="0" applyFont="1" applyFill="1" applyBorder="1" applyAlignment="1" applyProtection="1">
      <alignment horizontal="center"/>
      <protection locked="0"/>
    </xf>
    <xf numFmtId="0" fontId="23" fillId="2" borderId="36" xfId="0" applyFont="1" applyFill="1" applyBorder="1" applyAlignment="1" applyProtection="1">
      <alignment horizontal="center" wrapText="1"/>
      <protection locked="0"/>
    </xf>
    <xf numFmtId="1" fontId="22" fillId="2" borderId="36" xfId="0" applyNumberFormat="1" applyFont="1" applyFill="1" applyBorder="1" applyAlignment="1" applyProtection="1">
      <alignment horizontal="center"/>
      <protection locked="0"/>
    </xf>
    <xf numFmtId="0" fontId="22" fillId="2" borderId="36" xfId="0" applyFont="1" applyFill="1" applyBorder="1" applyAlignment="1" applyProtection="1">
      <alignment horizontal="center"/>
      <protection locked="0"/>
    </xf>
    <xf numFmtId="9" fontId="23" fillId="2" borderId="36" xfId="1" applyFont="1" applyFill="1" applyBorder="1" applyAlignment="1" applyProtection="1">
      <alignment horizontal="center"/>
      <protection locked="0"/>
    </xf>
    <xf numFmtId="9" fontId="49" fillId="14" borderId="0" xfId="1" applyFont="1" applyFill="1" applyBorder="1" applyAlignment="1" applyProtection="1">
      <alignment horizontal="center"/>
      <protection locked="0"/>
    </xf>
    <xf numFmtId="9" fontId="52" fillId="14" borderId="36" xfId="1" applyFont="1" applyFill="1" applyBorder="1" applyAlignment="1" applyProtection="1">
      <alignment horizontal="center"/>
      <protection locked="0"/>
    </xf>
    <xf numFmtId="0" fontId="0" fillId="0" borderId="0" xfId="0" applyFill="1" applyBorder="1" applyProtection="1">
      <protection locked="0"/>
    </xf>
    <xf numFmtId="1" fontId="45" fillId="14" borderId="0" xfId="0" applyNumberFormat="1" applyFont="1" applyFill="1" applyAlignment="1" applyProtection="1">
      <alignment horizontal="center"/>
      <protection locked="0"/>
    </xf>
    <xf numFmtId="0" fontId="45" fillId="14" borderId="0" xfId="0" applyFont="1" applyFill="1" applyProtection="1">
      <protection locked="0"/>
    </xf>
    <xf numFmtId="164" fontId="45" fillId="14" borderId="0" xfId="0" applyNumberFormat="1" applyFont="1" applyFill="1" applyAlignment="1" applyProtection="1">
      <alignment horizontal="center"/>
      <protection locked="0"/>
    </xf>
    <xf numFmtId="0" fontId="37" fillId="18" borderId="53" xfId="2" applyAlignment="1" applyProtection="1">
      <alignment horizontal="left"/>
      <protection locked="0"/>
    </xf>
    <xf numFmtId="1" fontId="46" fillId="18" borderId="53" xfId="2" applyNumberFormat="1" applyFont="1" applyAlignment="1" applyProtection="1">
      <alignment horizontal="left"/>
      <protection locked="0"/>
    </xf>
    <xf numFmtId="9" fontId="47" fillId="18" borderId="53" xfId="2" applyNumberFormat="1" applyFont="1" applyAlignment="1" applyProtection="1">
      <alignment horizontal="center"/>
      <protection locked="0"/>
    </xf>
    <xf numFmtId="0" fontId="46" fillId="18" borderId="53" xfId="2" applyFont="1" applyAlignment="1" applyProtection="1">
      <alignment horizontal="left"/>
      <protection locked="0"/>
    </xf>
    <xf numFmtId="9" fontId="55" fillId="4" borderId="20" xfId="3" applyNumberFormat="1" applyFill="1" applyBorder="1" applyAlignment="1">
      <alignment horizontal="center" vertical="center" wrapText="1"/>
    </xf>
    <xf numFmtId="0" fontId="55" fillId="4" borderId="20" xfId="3" applyFill="1" applyBorder="1" applyAlignment="1">
      <alignment horizontal="center" vertical="center" wrapText="1"/>
    </xf>
    <xf numFmtId="0" fontId="54" fillId="4" borderId="20" xfId="0" applyFont="1" applyFill="1" applyBorder="1" applyAlignment="1">
      <alignment horizontal="center" vertical="center"/>
    </xf>
    <xf numFmtId="0" fontId="55" fillId="4" borderId="34" xfId="3" applyFill="1" applyBorder="1" applyAlignment="1">
      <alignment horizontal="center" vertical="center" wrapText="1"/>
    </xf>
    <xf numFmtId="0" fontId="6" fillId="21" borderId="0" xfId="0" applyFont="1" applyFill="1" applyBorder="1" applyAlignment="1">
      <alignment horizontal="left" vertical="center" wrapText="1" indent="2"/>
    </xf>
    <xf numFmtId="0" fontId="2" fillId="21" borderId="17" xfId="0" applyFont="1" applyFill="1" applyBorder="1" applyAlignment="1">
      <alignment horizontal="left" vertical="center" wrapText="1" indent="2"/>
    </xf>
    <xf numFmtId="0" fontId="6" fillId="21" borderId="17" xfId="0" applyFont="1" applyFill="1" applyBorder="1" applyAlignment="1">
      <alignment horizontal="left" vertical="center" wrapText="1" indent="2"/>
    </xf>
    <xf numFmtId="0" fontId="2" fillId="21" borderId="0" xfId="0" applyFont="1" applyFill="1" applyBorder="1" applyAlignment="1">
      <alignment horizontal="left" vertical="center" wrapText="1" indent="2"/>
    </xf>
    <xf numFmtId="0" fontId="6" fillId="21" borderId="0" xfId="0" applyFont="1" applyFill="1" applyBorder="1" applyAlignment="1">
      <alignment vertical="center" wrapText="1"/>
    </xf>
    <xf numFmtId="0" fontId="55" fillId="4" borderId="20" xfId="3" applyFill="1" applyBorder="1" applyAlignment="1">
      <alignment horizontal="center" vertical="center" wrapText="1"/>
    </xf>
    <xf numFmtId="0" fontId="6" fillId="21" borderId="15" xfId="0" applyFont="1" applyFill="1" applyBorder="1" applyAlignment="1">
      <alignment horizontal="left" vertical="center" wrapText="1"/>
    </xf>
    <xf numFmtId="0" fontId="56" fillId="4" borderId="20" xfId="0" applyFont="1" applyFill="1" applyBorder="1" applyAlignment="1">
      <alignment horizontal="center" vertical="center" wrapText="1"/>
    </xf>
    <xf numFmtId="0" fontId="56" fillId="4" borderId="34" xfId="0" applyFont="1" applyFill="1" applyBorder="1" applyAlignment="1">
      <alignment horizontal="center" vertical="center" wrapText="1"/>
    </xf>
    <xf numFmtId="0" fontId="56" fillId="4" borderId="20" xfId="0" applyFont="1" applyFill="1" applyBorder="1" applyAlignment="1">
      <alignment horizontal="center" vertical="center" wrapText="1"/>
    </xf>
    <xf numFmtId="0" fontId="55" fillId="4" borderId="20" xfId="3" applyFill="1" applyBorder="1" applyAlignment="1">
      <alignment horizontal="center" vertical="center" wrapText="1"/>
    </xf>
    <xf numFmtId="0" fontId="54" fillId="4" borderId="13" xfId="0" applyFont="1" applyFill="1" applyBorder="1" applyAlignment="1">
      <alignment horizontal="center" vertical="center" wrapText="1"/>
    </xf>
    <xf numFmtId="0" fontId="54" fillId="4" borderId="15" xfId="0" applyFont="1" applyFill="1" applyBorder="1" applyAlignment="1">
      <alignment horizontal="center" vertical="center" wrapText="1"/>
    </xf>
    <xf numFmtId="0" fontId="54" fillId="4" borderId="14" xfId="0" applyFont="1" applyFill="1" applyBorder="1" applyAlignment="1">
      <alignment horizontal="center" vertical="center" wrapText="1"/>
    </xf>
    <xf numFmtId="0" fontId="54" fillId="4" borderId="50" xfId="0" applyFont="1" applyFill="1" applyBorder="1" applyAlignment="1">
      <alignment horizontal="center" vertical="center" wrapText="1"/>
    </xf>
    <xf numFmtId="0" fontId="54" fillId="4" borderId="51" xfId="0" applyFont="1" applyFill="1" applyBorder="1" applyAlignment="1">
      <alignment horizontal="center" vertical="center" wrapText="1"/>
    </xf>
    <xf numFmtId="0" fontId="54" fillId="4" borderId="52"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56" fillId="4" borderId="20" xfId="0" applyFont="1" applyFill="1" applyBorder="1" applyAlignment="1">
      <alignment horizontal="center" vertical="center" wrapText="1"/>
    </xf>
    <xf numFmtId="9" fontId="54" fillId="4" borderId="20" xfId="0" applyNumberFormat="1" applyFont="1" applyFill="1" applyBorder="1" applyAlignment="1">
      <alignment horizontal="center" vertical="center" wrapText="1"/>
    </xf>
    <xf numFmtId="9" fontId="55" fillId="4" borderId="20" xfId="3" applyNumberFormat="1" applyFill="1" applyBorder="1" applyAlignment="1">
      <alignment horizontal="center" vertical="center" wrapText="1"/>
    </xf>
    <xf numFmtId="0" fontId="55" fillId="4" borderId="13" xfId="3" applyFill="1" applyBorder="1" applyAlignment="1">
      <alignment horizontal="center" vertical="center" wrapText="1"/>
    </xf>
    <xf numFmtId="0" fontId="44" fillId="4" borderId="50" xfId="0" applyFont="1" applyFill="1" applyBorder="1" applyAlignment="1">
      <alignment horizontal="center" vertical="center" wrapText="1"/>
    </xf>
    <xf numFmtId="0" fontId="44" fillId="4" borderId="51" xfId="0" applyFont="1" applyFill="1" applyBorder="1" applyAlignment="1">
      <alignment horizontal="center" vertical="center" wrapText="1"/>
    </xf>
    <xf numFmtId="0" fontId="44" fillId="4" borderId="52" xfId="0" applyFont="1" applyFill="1" applyBorder="1" applyAlignment="1">
      <alignment horizontal="center" vertical="center" wrapText="1"/>
    </xf>
    <xf numFmtId="9" fontId="30" fillId="15" borderId="55" xfId="1" applyFont="1" applyFill="1" applyBorder="1" applyAlignment="1">
      <alignment horizontal="center" vertical="center" wrapText="1"/>
    </xf>
    <xf numFmtId="9" fontId="30" fillId="15" borderId="56" xfId="1" applyFont="1" applyFill="1" applyBorder="1" applyAlignment="1">
      <alignment horizontal="center" vertical="center" wrapText="1"/>
    </xf>
    <xf numFmtId="9" fontId="30" fillId="15" borderId="57" xfId="1" applyFont="1" applyFill="1" applyBorder="1" applyAlignment="1">
      <alignment horizontal="center" vertical="center" wrapText="1"/>
    </xf>
    <xf numFmtId="0" fontId="44" fillId="4" borderId="62" xfId="0" applyFont="1" applyFill="1" applyBorder="1" applyAlignment="1">
      <alignment horizontal="center" vertical="center" wrapText="1"/>
    </xf>
    <xf numFmtId="0" fontId="44" fillId="4" borderId="60" xfId="0" applyFont="1" applyFill="1" applyBorder="1" applyAlignment="1">
      <alignment horizontal="center" vertical="center" wrapText="1"/>
    </xf>
    <xf numFmtId="9" fontId="30" fillId="15" borderId="47" xfId="1" applyFont="1" applyFill="1" applyBorder="1" applyAlignment="1">
      <alignment horizontal="center" vertical="center" wrapText="1"/>
    </xf>
    <xf numFmtId="9" fontId="30" fillId="15" borderId="48" xfId="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4" fillId="4" borderId="32"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35" xfId="0" applyFont="1" applyFill="1" applyBorder="1" applyAlignment="1">
      <alignment horizontal="center" vertical="center" wrapText="1"/>
    </xf>
    <xf numFmtId="9" fontId="30" fillId="15" borderId="2" xfId="1" applyFont="1" applyFill="1" applyBorder="1" applyAlignment="1">
      <alignment horizontal="center" vertical="center" wrapText="1"/>
    </xf>
    <xf numFmtId="9" fontId="30" fillId="15" borderId="5" xfId="1" applyFont="1" applyFill="1" applyBorder="1" applyAlignment="1">
      <alignment horizontal="center" vertical="center" wrapText="1"/>
    </xf>
    <xf numFmtId="9" fontId="30" fillId="15" borderId="3" xfId="1" applyFont="1" applyFill="1" applyBorder="1" applyAlignment="1">
      <alignment horizontal="center" vertical="center" wrapText="1"/>
    </xf>
    <xf numFmtId="0" fontId="55" fillId="4" borderId="50" xfId="3" applyFill="1" applyBorder="1" applyAlignment="1">
      <alignment horizontal="center" vertical="center" wrapText="1"/>
    </xf>
    <xf numFmtId="0" fontId="55" fillId="4" borderId="20" xfId="3" applyFill="1" applyBorder="1" applyAlignment="1">
      <alignment horizontal="center" vertical="center" wrapText="1"/>
    </xf>
    <xf numFmtId="0" fontId="55" fillId="4" borderId="0" xfId="3" applyFill="1" applyBorder="1" applyAlignment="1">
      <alignment horizontal="center" vertical="center" wrapText="1"/>
    </xf>
    <xf numFmtId="0" fontId="54" fillId="4" borderId="0" xfId="0" applyFont="1" applyFill="1" applyBorder="1" applyAlignment="1">
      <alignment horizontal="center" vertical="center" wrapText="1"/>
    </xf>
    <xf numFmtId="9" fontId="40" fillId="12" borderId="13" xfId="0" applyNumberFormat="1" applyFont="1" applyFill="1" applyBorder="1" applyAlignment="1">
      <alignment horizontal="center" vertical="center" wrapText="1"/>
    </xf>
    <xf numFmtId="0" fontId="40" fillId="12" borderId="15" xfId="0" applyFont="1" applyFill="1" applyBorder="1" applyAlignment="1">
      <alignment horizontal="center" vertical="center" wrapText="1"/>
    </xf>
    <xf numFmtId="9" fontId="40" fillId="17" borderId="13" xfId="0" applyNumberFormat="1" applyFont="1" applyFill="1" applyBorder="1" applyAlignment="1">
      <alignment horizontal="center" vertical="center" wrapText="1"/>
    </xf>
    <xf numFmtId="0" fontId="40" fillId="17" borderId="14" xfId="0" applyFont="1" applyFill="1" applyBorder="1" applyAlignment="1">
      <alignment horizontal="center" vertical="center" wrapText="1"/>
    </xf>
    <xf numFmtId="0" fontId="40" fillId="17" borderId="15" xfId="0" applyFont="1" applyFill="1" applyBorder="1" applyAlignment="1">
      <alignment horizontal="center" vertical="center" wrapText="1"/>
    </xf>
    <xf numFmtId="9" fontId="40" fillId="13" borderId="13" xfId="0" applyNumberFormat="1" applyFont="1" applyFill="1" applyBorder="1" applyAlignment="1">
      <alignment horizontal="center" vertical="center" wrapText="1"/>
    </xf>
    <xf numFmtId="0" fontId="40" fillId="13" borderId="14" xfId="0" applyFont="1" applyFill="1" applyBorder="1" applyAlignment="1">
      <alignment horizontal="center" vertical="center" wrapText="1"/>
    </xf>
    <xf numFmtId="0" fontId="40" fillId="13" borderId="15" xfId="0" applyFont="1" applyFill="1" applyBorder="1" applyAlignment="1">
      <alignment horizontal="center" vertical="center" wrapText="1"/>
    </xf>
    <xf numFmtId="0" fontId="40" fillId="12" borderId="14" xfId="0" applyFont="1" applyFill="1" applyBorder="1" applyAlignment="1">
      <alignment horizontal="center" vertical="center" wrapText="1"/>
    </xf>
    <xf numFmtId="9" fontId="40" fillId="17" borderId="54" xfId="0" applyNumberFormat="1" applyFont="1" applyFill="1" applyBorder="1" applyAlignment="1">
      <alignment horizontal="center" vertical="center" wrapText="1"/>
    </xf>
    <xf numFmtId="0" fontId="40" fillId="17" borderId="54" xfId="0" applyFont="1" applyFill="1" applyBorder="1" applyAlignment="1">
      <alignment horizontal="center" vertical="center" wrapText="1"/>
    </xf>
    <xf numFmtId="9" fontId="40" fillId="12" borderId="14" xfId="0" applyNumberFormat="1" applyFont="1" applyFill="1" applyBorder="1" applyAlignment="1">
      <alignment horizontal="center" vertical="center" wrapText="1"/>
    </xf>
    <xf numFmtId="9" fontId="40" fillId="12" borderId="26" xfId="0" applyNumberFormat="1" applyFont="1" applyFill="1" applyBorder="1" applyAlignment="1">
      <alignment horizontal="center" vertical="center" wrapText="1"/>
    </xf>
    <xf numFmtId="0" fontId="40" fillId="12"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9" fontId="40" fillId="17" borderId="12" xfId="0" applyNumberFormat="1" applyFont="1" applyFill="1" applyBorder="1" applyAlignment="1">
      <alignment horizontal="center" vertical="center" wrapText="1"/>
    </xf>
    <xf numFmtId="0" fontId="40" fillId="17" borderId="0" xfId="0" applyFont="1" applyFill="1" applyBorder="1" applyAlignment="1">
      <alignment horizontal="center" vertical="center" wrapText="1"/>
    </xf>
    <xf numFmtId="9" fontId="40" fillId="17" borderId="0" xfId="0" applyNumberFormat="1" applyFont="1" applyFill="1" applyBorder="1" applyAlignment="1">
      <alignment horizontal="center" vertical="center" wrapText="1"/>
    </xf>
    <xf numFmtId="0" fontId="40" fillId="17" borderId="36" xfId="0" applyFont="1" applyFill="1" applyBorder="1" applyAlignment="1">
      <alignment horizontal="center" vertical="center" wrapText="1"/>
    </xf>
    <xf numFmtId="9" fontId="40" fillId="13" borderId="12" xfId="0" applyNumberFormat="1" applyFont="1" applyFill="1" applyBorder="1" applyAlignment="1">
      <alignment horizontal="center" vertical="center" wrapText="1"/>
    </xf>
    <xf numFmtId="0" fontId="40" fillId="13" borderId="36" xfId="0" applyFont="1" applyFill="1" applyBorder="1" applyAlignment="1">
      <alignment horizontal="center" vertical="center" wrapText="1"/>
    </xf>
    <xf numFmtId="9" fontId="39" fillId="12" borderId="12" xfId="0" applyNumberFormat="1" applyFont="1" applyFill="1" applyBorder="1" applyAlignment="1">
      <alignment horizontal="center" vertical="center" wrapText="1"/>
    </xf>
    <xf numFmtId="9" fontId="39" fillId="12" borderId="0" xfId="0" applyNumberFormat="1" applyFont="1" applyFill="1" applyBorder="1" applyAlignment="1">
      <alignment horizontal="center" vertical="center" wrapText="1"/>
    </xf>
    <xf numFmtId="9" fontId="39" fillId="12" borderId="6" xfId="0" applyNumberFormat="1" applyFont="1" applyFill="1" applyBorder="1" applyAlignment="1">
      <alignment horizontal="center" vertical="center" wrapText="1"/>
    </xf>
    <xf numFmtId="0" fontId="40" fillId="13" borderId="0" xfId="0" applyFont="1" applyFill="1" applyBorder="1" applyAlignment="1">
      <alignment horizontal="center" vertical="center" wrapText="1"/>
    </xf>
    <xf numFmtId="9" fontId="30" fillId="15" borderId="37" xfId="1" applyFont="1" applyFill="1" applyBorder="1" applyAlignment="1">
      <alignment horizontal="center" vertical="center" wrapText="1"/>
    </xf>
    <xf numFmtId="9" fontId="30" fillId="15" borderId="38" xfId="1" applyFont="1" applyFill="1" applyBorder="1" applyAlignment="1">
      <alignment horizontal="center" vertical="center" wrapText="1"/>
    </xf>
    <xf numFmtId="9" fontId="30" fillId="15" borderId="39" xfId="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1" xfId="0" applyFont="1" applyFill="1" applyBorder="1" applyAlignment="1">
      <alignment horizontal="center" vertical="center" wrapText="1"/>
    </xf>
    <xf numFmtId="9" fontId="30" fillId="15" borderId="46" xfId="1" applyFont="1" applyFill="1" applyBorder="1" applyAlignment="1">
      <alignment horizontal="center" vertical="center" wrapText="1"/>
    </xf>
    <xf numFmtId="0" fontId="44" fillId="4" borderId="58" xfId="0" applyFont="1" applyFill="1" applyBorder="1" applyAlignment="1">
      <alignment horizontal="center" vertical="center" wrapText="1"/>
    </xf>
    <xf numFmtId="9" fontId="30" fillId="15" borderId="49" xfId="1" applyFont="1" applyFill="1" applyBorder="1" applyAlignment="1">
      <alignment horizontal="center" vertical="center" wrapText="1"/>
    </xf>
    <xf numFmtId="0" fontId="44" fillId="4" borderId="59" xfId="0" applyFont="1" applyFill="1" applyBorder="1" applyAlignment="1">
      <alignment horizontal="center" vertical="center" wrapText="1"/>
    </xf>
    <xf numFmtId="0" fontId="44" fillId="4" borderId="61"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66" xfId="0" applyFont="1" applyFill="1" applyBorder="1" applyAlignment="1">
      <alignment horizontal="center" vertical="center" wrapText="1"/>
    </xf>
    <xf numFmtId="9" fontId="30" fillId="15" borderId="32" xfId="1" applyFont="1" applyFill="1" applyBorder="1" applyAlignment="1">
      <alignment horizontal="center" vertical="center" wrapText="1"/>
    </xf>
    <xf numFmtId="9" fontId="30" fillId="15" borderId="7" xfId="1" applyFont="1" applyFill="1" applyBorder="1" applyAlignment="1">
      <alignment horizontal="center" vertical="center" wrapText="1"/>
    </xf>
    <xf numFmtId="9" fontId="30" fillId="15" borderId="35" xfId="1" applyFont="1" applyFill="1" applyBorder="1" applyAlignment="1">
      <alignment horizontal="center" vertical="center" wrapText="1"/>
    </xf>
    <xf numFmtId="9" fontId="40" fillId="13" borderId="0" xfId="0" applyNumberFormat="1" applyFont="1" applyFill="1" applyBorder="1" applyAlignment="1">
      <alignment horizontal="center" vertical="center" wrapText="1"/>
    </xf>
    <xf numFmtId="0" fontId="14" fillId="4" borderId="45" xfId="0" applyFont="1" applyFill="1" applyBorder="1" applyAlignment="1">
      <alignment horizontal="center"/>
    </xf>
    <xf numFmtId="0" fontId="14" fillId="4" borderId="46" xfId="0" applyFont="1" applyFill="1" applyBorder="1" applyAlignment="1">
      <alignment horizontal="center"/>
    </xf>
    <xf numFmtId="0" fontId="14" fillId="4" borderId="44" xfId="0" applyFont="1" applyFill="1" applyBorder="1" applyAlignment="1">
      <alignment horizontal="center"/>
    </xf>
    <xf numFmtId="0" fontId="44" fillId="4" borderId="63"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17"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4" borderId="33" xfId="0" applyFont="1" applyFill="1" applyBorder="1" applyAlignment="1">
      <alignment horizontal="center" vertical="center"/>
    </xf>
    <xf numFmtId="0" fontId="32" fillId="4" borderId="17"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33" xfId="0" applyFont="1" applyFill="1" applyBorder="1" applyAlignment="1">
      <alignment horizontal="center"/>
    </xf>
    <xf numFmtId="0" fontId="32" fillId="4" borderId="17" xfId="0" applyFont="1" applyFill="1" applyBorder="1" applyAlignment="1">
      <alignment horizontal="center"/>
    </xf>
    <xf numFmtId="0" fontId="32" fillId="4" borderId="34" xfId="0" applyFont="1" applyFill="1" applyBorder="1" applyAlignment="1">
      <alignment horizontal="center"/>
    </xf>
    <xf numFmtId="0" fontId="32" fillId="3" borderId="43" xfId="0" applyFont="1" applyFill="1" applyBorder="1" applyAlignment="1">
      <alignment horizontal="center" vertical="center" wrapText="1"/>
    </xf>
    <xf numFmtId="0" fontId="32" fillId="3" borderId="16" xfId="0" applyFont="1" applyFill="1" applyBorder="1" applyAlignment="1">
      <alignment horizontal="center" vertical="center" wrapText="1"/>
    </xf>
    <xf numFmtId="0" fontId="34" fillId="7" borderId="38" xfId="0" applyFont="1" applyFill="1" applyBorder="1" applyAlignment="1">
      <alignment horizontal="center" vertical="center" wrapText="1"/>
    </xf>
    <xf numFmtId="0" fontId="34" fillId="7" borderId="39"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35" xfId="0" applyFont="1" applyFill="1" applyBorder="1" applyAlignment="1">
      <alignment horizontal="center" vertical="center" wrapText="1"/>
    </xf>
    <xf numFmtId="0" fontId="34" fillId="16" borderId="0" xfId="0" applyFont="1" applyFill="1" applyBorder="1" applyAlignment="1">
      <alignment horizontal="center" vertical="center" wrapText="1"/>
    </xf>
    <xf numFmtId="0" fontId="34" fillId="16" borderId="32" xfId="0" applyFont="1" applyFill="1" applyBorder="1" applyAlignment="1">
      <alignment horizontal="center" vertical="center" wrapText="1"/>
    </xf>
    <xf numFmtId="0" fontId="34" fillId="16" borderId="7" xfId="0" applyFont="1" applyFill="1" applyBorder="1" applyAlignment="1">
      <alignment horizontal="center" vertical="center" wrapText="1"/>
    </xf>
    <xf numFmtId="0" fontId="34" fillId="16" borderId="35" xfId="0" applyFont="1" applyFill="1" applyBorder="1" applyAlignment="1">
      <alignment horizontal="center" vertical="center" wrapText="1"/>
    </xf>
    <xf numFmtId="0" fontId="6" fillId="12" borderId="37"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6" fillId="12" borderId="39" xfId="0" applyFont="1" applyFill="1" applyBorder="1" applyAlignment="1">
      <alignment horizontal="center" vertical="center" wrapText="1"/>
    </xf>
    <xf numFmtId="0" fontId="6" fillId="12" borderId="12" xfId="0" applyFont="1" applyFill="1" applyBorder="1" applyAlignment="1">
      <alignment horizontal="left" vertical="center" wrapText="1"/>
    </xf>
    <xf numFmtId="0" fontId="6" fillId="12" borderId="0" xfId="0" applyFont="1" applyFill="1" applyBorder="1" applyAlignment="1">
      <alignment horizontal="left" vertical="center" wrapText="1"/>
    </xf>
    <xf numFmtId="0" fontId="6" fillId="12" borderId="36" xfId="0" applyFont="1" applyFill="1" applyBorder="1" applyAlignment="1">
      <alignment horizontal="left" vertical="center" wrapText="1"/>
    </xf>
    <xf numFmtId="0" fontId="6" fillId="13" borderId="37"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39" xfId="0" applyFont="1" applyFill="1" applyBorder="1" applyAlignment="1">
      <alignment horizontal="center" vertical="center" wrapText="1"/>
    </xf>
    <xf numFmtId="0" fontId="6" fillId="21" borderId="13" xfId="0" applyFont="1" applyFill="1" applyBorder="1" applyAlignment="1">
      <alignment horizontal="left" vertical="center" wrapText="1"/>
    </xf>
    <xf numFmtId="0" fontId="6" fillId="21" borderId="14" xfId="0" applyFont="1" applyFill="1" applyBorder="1" applyAlignment="1">
      <alignment horizontal="left" vertical="center" wrapText="1"/>
    </xf>
    <xf numFmtId="0" fontId="6" fillId="21" borderId="15" xfId="0" applyFont="1" applyFill="1" applyBorder="1" applyAlignment="1">
      <alignment horizontal="left" vertical="center" wrapText="1"/>
    </xf>
    <xf numFmtId="0" fontId="9" fillId="11"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12" borderId="13" xfId="0" applyFont="1" applyFill="1" applyBorder="1" applyAlignment="1">
      <alignment horizontal="left" vertical="center" wrapText="1"/>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4" fillId="9" borderId="0"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16" borderId="37" xfId="0" applyFont="1" applyFill="1" applyBorder="1" applyAlignment="1">
      <alignment horizontal="center" vertical="center" wrapText="1"/>
    </xf>
    <xf numFmtId="0" fontId="34" fillId="16" borderId="38" xfId="0" applyFont="1" applyFill="1" applyBorder="1" applyAlignment="1">
      <alignment horizontal="center" vertical="center" wrapText="1"/>
    </xf>
    <xf numFmtId="0" fontId="34" fillId="16" borderId="39" xfId="0" applyFont="1" applyFill="1" applyBorder="1" applyAlignment="1">
      <alignment horizontal="center" vertical="center" wrapText="1"/>
    </xf>
    <xf numFmtId="0" fontId="34" fillId="5" borderId="32"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6" fillId="16" borderId="14" xfId="0" applyFont="1" applyFill="1" applyBorder="1" applyAlignment="1">
      <alignment horizontal="center" vertical="center" wrapText="1"/>
    </xf>
    <xf numFmtId="0" fontId="6" fillId="16" borderId="15"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13" borderId="13" xfId="0" applyFont="1" applyFill="1" applyBorder="1" applyAlignment="1">
      <alignment horizontal="left" vertical="center" wrapText="1"/>
    </xf>
    <xf numFmtId="0" fontId="6" fillId="13" borderId="14" xfId="0" applyFont="1" applyFill="1" applyBorder="1" applyAlignment="1">
      <alignment horizontal="left" vertical="center" wrapText="1"/>
    </xf>
    <xf numFmtId="0" fontId="6" fillId="13" borderId="15" xfId="0" applyFont="1" applyFill="1" applyBorder="1" applyAlignment="1">
      <alignment horizontal="left" vertical="center" wrapText="1"/>
    </xf>
    <xf numFmtId="0" fontId="6" fillId="17" borderId="37" xfId="0" applyFont="1" applyFill="1" applyBorder="1" applyAlignment="1">
      <alignment horizontal="center" vertical="center" wrapText="1"/>
    </xf>
    <xf numFmtId="0" fontId="6" fillId="17" borderId="39" xfId="0" applyFont="1" applyFill="1" applyBorder="1" applyAlignment="1">
      <alignment horizontal="center" vertical="center" wrapText="1"/>
    </xf>
    <xf numFmtId="0" fontId="6" fillId="17" borderId="13" xfId="0" applyFont="1" applyFill="1" applyBorder="1" applyAlignment="1">
      <alignment horizontal="left" vertical="center" wrapText="1"/>
    </xf>
    <xf numFmtId="0" fontId="6" fillId="17" borderId="15" xfId="0" applyFont="1" applyFill="1" applyBorder="1" applyAlignment="1">
      <alignment horizontal="left" vertical="center" wrapText="1"/>
    </xf>
    <xf numFmtId="0" fontId="2" fillId="7" borderId="0" xfId="0" applyFont="1" applyFill="1" applyBorder="1" applyAlignment="1">
      <alignment horizontal="left" vertical="center" wrapText="1"/>
    </xf>
    <xf numFmtId="0" fontId="6" fillId="16" borderId="7" xfId="0" applyFont="1" applyFill="1" applyBorder="1" applyAlignment="1">
      <alignment horizontal="left" vertical="center" wrapText="1"/>
    </xf>
    <xf numFmtId="0" fontId="6" fillId="16" borderId="35"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2" fillId="12" borderId="12" xfId="0" applyFont="1" applyFill="1" applyBorder="1" applyAlignment="1">
      <alignment horizontal="left" vertical="center" wrapText="1"/>
    </xf>
    <xf numFmtId="0" fontId="2" fillId="12" borderId="0" xfId="0" applyFont="1" applyFill="1" applyBorder="1" applyAlignment="1">
      <alignment horizontal="left" vertical="center" wrapText="1"/>
    </xf>
    <xf numFmtId="0" fontId="2" fillId="12" borderId="36" xfId="0" applyFont="1" applyFill="1" applyBorder="1" applyAlignment="1">
      <alignment horizontal="left" vertical="center" wrapText="1"/>
    </xf>
    <xf numFmtId="0" fontId="6" fillId="17" borderId="38" xfId="0" applyFont="1" applyFill="1" applyBorder="1" applyAlignment="1">
      <alignment horizontal="center" vertical="center" wrapText="1"/>
    </xf>
    <xf numFmtId="0" fontId="6" fillId="17" borderId="14" xfId="0" applyFont="1" applyFill="1" applyBorder="1" applyAlignment="1">
      <alignment horizontal="left" vertical="center" wrapText="1"/>
    </xf>
    <xf numFmtId="0" fontId="6" fillId="17" borderId="0" xfId="0" applyFont="1" applyFill="1" applyBorder="1" applyAlignment="1">
      <alignment horizontal="left" vertical="center" wrapText="1"/>
    </xf>
    <xf numFmtId="0" fontId="34" fillId="10" borderId="4" xfId="0" applyFont="1" applyFill="1" applyBorder="1" applyAlignment="1">
      <alignment horizontal="center" vertical="center" wrapText="1"/>
    </xf>
    <xf numFmtId="0" fontId="34" fillId="10" borderId="1" xfId="0" applyFont="1" applyFill="1" applyBorder="1" applyAlignment="1">
      <alignment horizontal="center" vertical="center" wrapText="1"/>
    </xf>
    <xf numFmtId="0" fontId="34" fillId="10" borderId="8" xfId="0" applyFont="1" applyFill="1" applyBorder="1" applyAlignment="1">
      <alignment horizontal="center" vertical="center" wrapText="1"/>
    </xf>
    <xf numFmtId="0" fontId="34" fillId="10" borderId="21" xfId="0" applyFont="1" applyFill="1" applyBorder="1" applyAlignment="1">
      <alignment horizontal="center" vertical="center" wrapText="1"/>
    </xf>
    <xf numFmtId="0" fontId="34" fillId="10" borderId="22" xfId="0" applyFont="1" applyFill="1" applyBorder="1" applyAlignment="1">
      <alignment horizontal="center" vertical="center" wrapText="1"/>
    </xf>
    <xf numFmtId="0" fontId="34" fillId="10" borderId="42"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36" xfId="0" applyFont="1" applyFill="1" applyBorder="1" applyAlignment="1">
      <alignment horizontal="center" vertical="center" wrapText="1"/>
    </xf>
    <xf numFmtId="49" fontId="6" fillId="6" borderId="0" xfId="0" applyNumberFormat="1" applyFont="1" applyFill="1" applyBorder="1" applyAlignment="1">
      <alignment horizontal="center" vertical="center" wrapText="1"/>
    </xf>
    <xf numFmtId="49" fontId="6" fillId="5" borderId="37" xfId="0" applyNumberFormat="1" applyFont="1" applyFill="1" applyBorder="1" applyAlignment="1">
      <alignment horizontal="center" vertical="center" wrapText="1"/>
    </xf>
    <xf numFmtId="49" fontId="6" fillId="5" borderId="38" xfId="0" applyNumberFormat="1" applyFont="1" applyFill="1" applyBorder="1" applyAlignment="1">
      <alignment horizontal="center" vertical="center" wrapText="1"/>
    </xf>
    <xf numFmtId="49" fontId="6" fillId="5" borderId="39" xfId="0" applyNumberFormat="1" applyFont="1" applyFill="1" applyBorder="1" applyAlignment="1">
      <alignment horizontal="center" vertical="center" wrapText="1"/>
    </xf>
    <xf numFmtId="0" fontId="34" fillId="9" borderId="37" xfId="0" applyFont="1" applyFill="1" applyBorder="1" applyAlignment="1">
      <alignment horizontal="center" vertical="center" wrapText="1"/>
    </xf>
    <xf numFmtId="0" fontId="34" fillId="9" borderId="38" xfId="0" applyFont="1" applyFill="1" applyBorder="1" applyAlignment="1">
      <alignment horizontal="center" vertical="center" wrapText="1"/>
    </xf>
    <xf numFmtId="0" fontId="34" fillId="9" borderId="39" xfId="0" applyFont="1" applyFill="1" applyBorder="1" applyAlignment="1">
      <alignment horizontal="center" vertical="center" wrapText="1"/>
    </xf>
    <xf numFmtId="0" fontId="29" fillId="3" borderId="37" xfId="0" applyFont="1" applyFill="1" applyBorder="1" applyAlignment="1">
      <alignment horizontal="center" vertical="center"/>
    </xf>
    <xf numFmtId="0" fontId="29" fillId="3" borderId="12"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38"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39" xfId="0" applyFont="1" applyFill="1" applyBorder="1" applyAlignment="1">
      <alignment horizontal="center" vertical="center"/>
    </xf>
    <xf numFmtId="0" fontId="29" fillId="3" borderId="36" xfId="0" applyFont="1" applyFill="1" applyBorder="1" applyAlignment="1">
      <alignment horizontal="center" vertical="center"/>
    </xf>
    <xf numFmtId="0" fontId="29" fillId="3" borderId="15" xfId="0" applyFont="1" applyFill="1" applyBorder="1" applyAlignment="1">
      <alignment horizontal="center" vertical="center"/>
    </xf>
    <xf numFmtId="0" fontId="34" fillId="8" borderId="32" xfId="0" applyFont="1" applyFill="1" applyBorder="1" applyAlignment="1">
      <alignment horizontal="center" vertical="center" wrapText="1"/>
    </xf>
    <xf numFmtId="0" fontId="34" fillId="8" borderId="7" xfId="0" applyFont="1" applyFill="1" applyBorder="1" applyAlignment="1">
      <alignment horizontal="center" vertical="center" wrapText="1"/>
    </xf>
    <xf numFmtId="0" fontId="34" fillId="8" borderId="35" xfId="0" applyFont="1" applyFill="1" applyBorder="1" applyAlignment="1">
      <alignment horizontal="center" vertical="center" wrapText="1"/>
    </xf>
    <xf numFmtId="0" fontId="34" fillId="8" borderId="37" xfId="0" applyFont="1" applyFill="1" applyBorder="1" applyAlignment="1">
      <alignment horizontal="center" vertical="center" wrapText="1"/>
    </xf>
    <xf numFmtId="0" fontId="34" fillId="8" borderId="38" xfId="0" applyFont="1" applyFill="1" applyBorder="1" applyAlignment="1">
      <alignment horizontal="center" vertical="center" wrapText="1"/>
    </xf>
    <xf numFmtId="0" fontId="34" fillId="8" borderId="39" xfId="0" applyFont="1" applyFill="1" applyBorder="1" applyAlignment="1">
      <alignment horizontal="center" vertical="center" wrapText="1"/>
    </xf>
    <xf numFmtId="9" fontId="40" fillId="12" borderId="54" xfId="0" applyNumberFormat="1" applyFont="1" applyFill="1" applyBorder="1" applyAlignment="1">
      <alignment horizontal="center" vertical="center" wrapText="1"/>
    </xf>
    <xf numFmtId="0" fontId="40" fillId="12" borderId="54" xfId="0" applyFont="1" applyFill="1" applyBorder="1" applyAlignment="1">
      <alignment horizontal="center" vertical="center" wrapText="1"/>
    </xf>
    <xf numFmtId="0" fontId="25" fillId="2" borderId="0" xfId="0" applyFont="1" applyFill="1" applyBorder="1" applyAlignment="1" applyProtection="1">
      <alignment horizontal="center" vertical="center" wrapText="1"/>
      <protection locked="0"/>
    </xf>
    <xf numFmtId="1" fontId="41" fillId="0" borderId="71" xfId="0" applyNumberFormat="1" applyFont="1" applyFill="1" applyBorder="1" applyAlignment="1" applyProtection="1">
      <alignment horizontal="center" vertical="center" wrapText="1"/>
      <protection locked="0"/>
    </xf>
    <xf numFmtId="9" fontId="50" fillId="14" borderId="69" xfId="1" applyFont="1" applyFill="1" applyBorder="1" applyAlignment="1" applyProtection="1">
      <alignment horizontal="center" vertical="center" wrapText="1"/>
      <protection locked="0"/>
    </xf>
    <xf numFmtId="2" fontId="41" fillId="0" borderId="71" xfId="0" applyNumberFormat="1" applyFont="1" applyFill="1" applyBorder="1" applyAlignment="1" applyProtection="1">
      <alignment horizontal="center" vertical="center" wrapText="1"/>
      <protection locked="0"/>
    </xf>
    <xf numFmtId="0" fontId="41" fillId="0" borderId="71" xfId="0" applyFont="1" applyFill="1" applyBorder="1" applyAlignment="1" applyProtection="1">
      <alignment horizontal="center" vertical="center" wrapText="1"/>
      <protection locked="0"/>
    </xf>
    <xf numFmtId="164" fontId="41" fillId="0" borderId="71" xfId="0" applyNumberFormat="1" applyFont="1" applyFill="1" applyBorder="1" applyAlignment="1" applyProtection="1">
      <alignment horizontal="center" vertical="center" wrapText="1"/>
      <protection locked="0"/>
    </xf>
    <xf numFmtId="9" fontId="41" fillId="0" borderId="71" xfId="1" applyNumberFormat="1" applyFont="1" applyFill="1" applyBorder="1" applyAlignment="1" applyProtection="1">
      <alignment horizontal="center" vertical="center" wrapText="1"/>
      <protection locked="0"/>
    </xf>
    <xf numFmtId="9" fontId="51" fillId="0" borderId="71" xfId="1" applyNumberFormat="1" applyFont="1" applyFill="1" applyBorder="1" applyAlignment="1" applyProtection="1">
      <alignment horizontal="center" vertical="center" wrapText="1"/>
      <protection locked="0"/>
    </xf>
    <xf numFmtId="2" fontId="51" fillId="0" borderId="71" xfId="0" applyNumberFormat="1" applyFont="1" applyFill="1" applyBorder="1" applyAlignment="1" applyProtection="1">
      <alignment horizontal="center" vertical="center" wrapText="1"/>
      <protection locked="0"/>
    </xf>
    <xf numFmtId="0" fontId="34" fillId="0" borderId="71" xfId="0" applyFont="1" applyFill="1" applyBorder="1" applyAlignment="1" applyProtection="1">
      <alignment horizontal="justify" vertical="center" wrapText="1"/>
      <protection locked="0"/>
    </xf>
    <xf numFmtId="0" fontId="41" fillId="0" borderId="71" xfId="0" applyFont="1" applyFill="1" applyBorder="1" applyAlignment="1" applyProtection="1">
      <alignment horizontal="left" vertical="center" wrapText="1"/>
      <protection locked="0"/>
    </xf>
    <xf numFmtId="0" fontId="51" fillId="0" borderId="71" xfId="0" applyFont="1" applyFill="1" applyBorder="1" applyAlignment="1" applyProtection="1">
      <alignment horizontal="left" vertical="center" wrapText="1"/>
      <protection locked="0"/>
    </xf>
  </cellXfs>
  <cellStyles count="4">
    <cellStyle name="Hipervínculo" xfId="3" builtinId="8"/>
    <cellStyle name="Normal" xfId="0" builtinId="0"/>
    <cellStyle name="Porcentaje" xfId="1" builtinId="5"/>
    <cellStyle name="Salida" xfId="2" builtinId="21"/>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pivotFmt>
      <c:pivotFmt>
        <c:idx val="1"/>
      </c:pivotFmt>
    </c:pivotFmts>
    <c:plotArea>
      <c:layout>
        <c:manualLayout>
          <c:layoutTarget val="inner"/>
          <c:xMode val="edge"/>
          <c:yMode val="edge"/>
          <c:x val="0.28624723816675884"/>
          <c:y val="0.13724339412947689"/>
          <c:w val="0.39575350589478853"/>
          <c:h val="0.74547338291984677"/>
        </c:manualLayout>
      </c:layout>
      <c:radarChart>
        <c:radarStyle val="marker"/>
        <c:varyColors val="0"/>
        <c:ser>
          <c:idx val="0"/>
          <c:order val="0"/>
          <c:tx>
            <c:v>Total</c:v>
          </c:tx>
          <c:spPr>
            <a:ln w="28575" cap="rnd">
              <a:solidFill>
                <a:schemeClr val="accent6"/>
              </a:solidFill>
              <a:round/>
            </a:ln>
            <a:effectLst>
              <a:glow rad="228600">
                <a:schemeClr val="accent4">
                  <a:satMod val="175000"/>
                  <a:alpha val="40000"/>
                </a:schemeClr>
              </a:glow>
            </a:effectLst>
          </c:spPr>
          <c:marker>
            <c:symbol val="circle"/>
            <c:size val="5"/>
            <c:spPr>
              <a:solidFill>
                <a:schemeClr val="accent6"/>
              </a:solidFill>
              <a:ln w="9525">
                <a:solidFill>
                  <a:schemeClr val="accent6"/>
                </a:solidFill>
              </a:ln>
              <a:effectLst>
                <a:glow rad="228600">
                  <a:schemeClr val="accent4">
                    <a:satMod val="175000"/>
                    <a:alpha val="40000"/>
                  </a:schemeClr>
                </a:glow>
              </a:effectLst>
            </c:spPr>
          </c:marker>
          <c:dPt>
            <c:idx val="2"/>
            <c:marker>
              <c:symbol val="circle"/>
              <c:size val="5"/>
              <c:spPr>
                <a:solidFill>
                  <a:schemeClr val="accent6"/>
                </a:solidFill>
                <a:ln w="9525">
                  <a:solidFill>
                    <a:schemeClr val="accent6">
                      <a:lumMod val="50000"/>
                    </a:schemeClr>
                  </a:solidFill>
                </a:ln>
                <a:effectLst>
                  <a:glow rad="228600">
                    <a:schemeClr val="accent4">
                      <a:satMod val="175000"/>
                      <a:alpha val="40000"/>
                    </a:schemeClr>
                  </a:glow>
                </a:effectLst>
              </c:spPr>
            </c:marker>
            <c:bubble3D val="0"/>
            <c:spPr>
              <a:ln w="28575" cap="rnd">
                <a:solidFill>
                  <a:schemeClr val="accent6">
                    <a:lumMod val="50000"/>
                  </a:schemeClr>
                </a:solidFill>
                <a:round/>
              </a:ln>
              <a:effectLst>
                <a:glow rad="228600">
                  <a:schemeClr val="accent4">
                    <a:satMod val="175000"/>
                    <a:alpha val="40000"/>
                  </a:schemeClr>
                </a:glow>
              </a:effectLst>
            </c:spPr>
            <c:extLst>
              <c:ext xmlns:c16="http://schemas.microsoft.com/office/drawing/2014/chart" uri="{C3380CC4-5D6E-409C-BE32-E72D297353CC}">
                <c16:uniqueId val="{00000001-A242-4CA3-A0B4-C76EE896F6E6}"/>
              </c:ext>
            </c:extLst>
          </c:dPt>
          <c:dPt>
            <c:idx val="3"/>
            <c:marker>
              <c:symbol val="circle"/>
              <c:size val="5"/>
              <c:spPr>
                <a:solidFill>
                  <a:schemeClr val="accent6"/>
                </a:solidFill>
                <a:ln w="9525">
                  <a:solidFill>
                    <a:srgbClr val="FFFF00"/>
                  </a:solidFill>
                </a:ln>
                <a:effectLst>
                  <a:glow rad="228600">
                    <a:schemeClr val="accent4">
                      <a:satMod val="175000"/>
                      <a:alpha val="40000"/>
                    </a:schemeClr>
                  </a:glow>
                </a:effectLst>
              </c:spPr>
            </c:marker>
            <c:bubble3D val="0"/>
            <c:spPr>
              <a:ln w="28575" cap="rnd">
                <a:solidFill>
                  <a:srgbClr val="FFFF00"/>
                </a:solidFill>
                <a:round/>
              </a:ln>
              <a:effectLst>
                <a:glow rad="228600">
                  <a:schemeClr val="accent4">
                    <a:satMod val="175000"/>
                    <a:alpha val="40000"/>
                  </a:schemeClr>
                </a:glow>
              </a:effectLst>
            </c:spPr>
            <c:extLst>
              <c:ext xmlns:c16="http://schemas.microsoft.com/office/drawing/2014/chart" uri="{C3380CC4-5D6E-409C-BE32-E72D297353CC}">
                <c16:uniqueId val="{00000003-A242-4CA3-A0B4-C76EE896F6E6}"/>
              </c:ext>
            </c:extLst>
          </c:dPt>
          <c:dPt>
            <c:idx val="4"/>
            <c:marker>
              <c:symbol val="circle"/>
              <c:size val="5"/>
              <c:spPr>
                <a:solidFill>
                  <a:schemeClr val="accent6"/>
                </a:solidFill>
                <a:ln w="9525">
                  <a:solidFill>
                    <a:schemeClr val="accent4">
                      <a:lumMod val="60000"/>
                      <a:lumOff val="40000"/>
                    </a:schemeClr>
                  </a:solidFill>
                </a:ln>
                <a:effectLst>
                  <a:glow rad="228600">
                    <a:schemeClr val="accent4">
                      <a:satMod val="175000"/>
                      <a:alpha val="40000"/>
                    </a:schemeClr>
                  </a:glow>
                </a:effectLst>
              </c:spPr>
            </c:marker>
            <c:bubble3D val="0"/>
            <c:spPr>
              <a:ln w="28575" cap="rnd">
                <a:solidFill>
                  <a:schemeClr val="accent4">
                    <a:lumMod val="60000"/>
                    <a:lumOff val="40000"/>
                  </a:schemeClr>
                </a:solidFill>
                <a:round/>
              </a:ln>
              <a:effectLst>
                <a:glow rad="228600">
                  <a:schemeClr val="accent4">
                    <a:satMod val="175000"/>
                    <a:alpha val="40000"/>
                  </a:schemeClr>
                </a:glow>
              </a:effectLst>
            </c:spPr>
            <c:extLst>
              <c:ext xmlns:c16="http://schemas.microsoft.com/office/drawing/2014/chart" uri="{C3380CC4-5D6E-409C-BE32-E72D297353CC}">
                <c16:uniqueId val="{00000005-A242-4CA3-A0B4-C76EE896F6E6}"/>
              </c:ext>
            </c:extLst>
          </c:dPt>
          <c:dPt>
            <c:idx val="5"/>
            <c:marker>
              <c:symbol val="circle"/>
              <c:size val="5"/>
              <c:spPr>
                <a:solidFill>
                  <a:schemeClr val="accent6"/>
                </a:solidFill>
                <a:ln w="9525">
                  <a:solidFill>
                    <a:srgbClr val="92D050"/>
                  </a:solidFill>
                </a:ln>
                <a:effectLst>
                  <a:glow rad="228600">
                    <a:schemeClr val="accent4">
                      <a:satMod val="175000"/>
                      <a:alpha val="40000"/>
                    </a:schemeClr>
                  </a:glow>
                </a:effectLst>
              </c:spPr>
            </c:marker>
            <c:bubble3D val="0"/>
            <c:spPr>
              <a:ln w="28575" cap="rnd">
                <a:solidFill>
                  <a:srgbClr val="92D050"/>
                </a:solidFill>
                <a:round/>
              </a:ln>
              <a:effectLst>
                <a:glow rad="228600">
                  <a:schemeClr val="accent4">
                    <a:satMod val="175000"/>
                    <a:alpha val="40000"/>
                  </a:schemeClr>
                </a:glow>
              </a:effectLst>
            </c:spPr>
            <c:extLst>
              <c:ext xmlns:c16="http://schemas.microsoft.com/office/drawing/2014/chart" uri="{C3380CC4-5D6E-409C-BE32-E72D297353CC}">
                <c16:uniqueId val="{00000007-A242-4CA3-A0B4-C76EE896F6E6}"/>
              </c:ext>
            </c:extLst>
          </c:dPt>
          <c:dPt>
            <c:idx val="6"/>
            <c:marker>
              <c:symbol val="circle"/>
              <c:size val="5"/>
              <c:spPr>
                <a:solidFill>
                  <a:schemeClr val="accent6"/>
                </a:solidFill>
                <a:ln w="9525">
                  <a:solidFill>
                    <a:srgbClr val="FFC000"/>
                  </a:solidFill>
                </a:ln>
                <a:effectLst>
                  <a:glow rad="228600">
                    <a:schemeClr val="accent4">
                      <a:satMod val="175000"/>
                      <a:alpha val="40000"/>
                    </a:schemeClr>
                  </a:glow>
                </a:effectLst>
              </c:spPr>
            </c:marker>
            <c:bubble3D val="0"/>
            <c:spPr>
              <a:ln w="28575" cap="rnd">
                <a:solidFill>
                  <a:srgbClr val="FFC000"/>
                </a:solidFill>
                <a:round/>
              </a:ln>
              <a:effectLst>
                <a:glow rad="228600">
                  <a:schemeClr val="accent4">
                    <a:satMod val="175000"/>
                    <a:alpha val="40000"/>
                  </a:schemeClr>
                </a:glow>
              </a:effectLst>
            </c:spPr>
            <c:extLst>
              <c:ext xmlns:c16="http://schemas.microsoft.com/office/drawing/2014/chart" uri="{C3380CC4-5D6E-409C-BE32-E72D297353CC}">
                <c16:uniqueId val="{00000009-A242-4CA3-A0B4-C76EE896F6E6}"/>
              </c:ext>
            </c:extLst>
          </c:dPt>
          <c:dPt>
            <c:idx val="7"/>
            <c:marker>
              <c:symbol val="circle"/>
              <c:size val="5"/>
              <c:spPr>
                <a:solidFill>
                  <a:schemeClr val="accent6"/>
                </a:solidFill>
                <a:ln w="9525">
                  <a:solidFill>
                    <a:schemeClr val="accent1">
                      <a:lumMod val="60000"/>
                      <a:lumOff val="40000"/>
                    </a:schemeClr>
                  </a:solidFill>
                </a:ln>
                <a:effectLst>
                  <a:glow rad="228600">
                    <a:schemeClr val="accent4">
                      <a:satMod val="175000"/>
                      <a:alpha val="40000"/>
                    </a:schemeClr>
                  </a:glow>
                </a:effectLst>
              </c:spPr>
            </c:marker>
            <c:bubble3D val="0"/>
            <c:spPr>
              <a:ln w="28575" cap="rnd">
                <a:solidFill>
                  <a:schemeClr val="accent1">
                    <a:lumMod val="60000"/>
                    <a:lumOff val="40000"/>
                  </a:schemeClr>
                </a:solidFill>
                <a:round/>
              </a:ln>
              <a:effectLst>
                <a:glow rad="228600">
                  <a:schemeClr val="accent4">
                    <a:satMod val="175000"/>
                    <a:alpha val="40000"/>
                  </a:schemeClr>
                </a:glow>
              </a:effectLst>
            </c:spPr>
            <c:extLst>
              <c:ext xmlns:c16="http://schemas.microsoft.com/office/drawing/2014/chart" uri="{C3380CC4-5D6E-409C-BE32-E72D297353CC}">
                <c16:uniqueId val="{0000000B-A242-4CA3-A0B4-C76EE896F6E6}"/>
              </c:ext>
            </c:extLst>
          </c:dPt>
          <c:dPt>
            <c:idx val="8"/>
            <c:marker>
              <c:symbol val="circle"/>
              <c:size val="5"/>
              <c:spPr>
                <a:solidFill>
                  <a:schemeClr val="accent6"/>
                </a:solidFill>
                <a:ln w="9525">
                  <a:solidFill>
                    <a:schemeClr val="accent2">
                      <a:lumMod val="60000"/>
                      <a:lumOff val="40000"/>
                    </a:schemeClr>
                  </a:solidFill>
                </a:ln>
                <a:effectLst>
                  <a:glow rad="228600">
                    <a:schemeClr val="accent4">
                      <a:satMod val="175000"/>
                      <a:alpha val="40000"/>
                    </a:schemeClr>
                  </a:glow>
                </a:effectLst>
              </c:spPr>
            </c:marker>
            <c:bubble3D val="0"/>
            <c:spPr>
              <a:ln w="28575" cap="rnd">
                <a:solidFill>
                  <a:schemeClr val="accent2">
                    <a:lumMod val="60000"/>
                    <a:lumOff val="40000"/>
                  </a:schemeClr>
                </a:solidFill>
                <a:round/>
              </a:ln>
              <a:effectLst>
                <a:glow rad="228600">
                  <a:schemeClr val="accent4">
                    <a:satMod val="175000"/>
                    <a:alpha val="40000"/>
                  </a:schemeClr>
                </a:glow>
              </a:effectLst>
            </c:spPr>
            <c:extLst>
              <c:ext xmlns:c16="http://schemas.microsoft.com/office/drawing/2014/chart" uri="{C3380CC4-5D6E-409C-BE32-E72D297353CC}">
                <c16:uniqueId val="{0000000D-A242-4CA3-A0B4-C76EE896F6E6}"/>
              </c:ext>
            </c:extLst>
          </c:dPt>
          <c:dPt>
            <c:idx val="9"/>
            <c:marker>
              <c:symbol val="circle"/>
              <c:size val="5"/>
              <c:spPr>
                <a:solidFill>
                  <a:schemeClr val="accent6"/>
                </a:solidFill>
                <a:ln w="9525">
                  <a:solidFill>
                    <a:schemeClr val="accent3">
                      <a:lumMod val="60000"/>
                      <a:lumOff val="40000"/>
                    </a:schemeClr>
                  </a:solidFill>
                </a:ln>
                <a:effectLst>
                  <a:glow rad="228600">
                    <a:schemeClr val="accent4">
                      <a:satMod val="175000"/>
                      <a:alpha val="40000"/>
                    </a:schemeClr>
                  </a:glow>
                </a:effectLst>
              </c:spPr>
            </c:marker>
            <c:bubble3D val="0"/>
            <c:spPr>
              <a:ln w="28575" cap="rnd">
                <a:solidFill>
                  <a:schemeClr val="accent3">
                    <a:lumMod val="60000"/>
                    <a:lumOff val="40000"/>
                  </a:schemeClr>
                </a:solidFill>
                <a:round/>
              </a:ln>
              <a:effectLst>
                <a:glow rad="228600">
                  <a:schemeClr val="accent4">
                    <a:satMod val="175000"/>
                    <a:alpha val="40000"/>
                  </a:schemeClr>
                </a:glow>
              </a:effectLst>
            </c:spPr>
            <c:extLst>
              <c:ext xmlns:c16="http://schemas.microsoft.com/office/drawing/2014/chart" uri="{C3380CC4-5D6E-409C-BE32-E72D297353CC}">
                <c16:uniqueId val="{0000000F-A242-4CA3-A0B4-C76EE896F6E6}"/>
              </c:ext>
            </c:extLst>
          </c:dPt>
          <c:dPt>
            <c:idx val="10"/>
            <c:marker>
              <c:symbol val="circle"/>
              <c:size val="5"/>
              <c:spPr>
                <a:solidFill>
                  <a:schemeClr val="accent6"/>
                </a:solidFill>
                <a:ln w="9525">
                  <a:solidFill>
                    <a:schemeClr val="accent2">
                      <a:lumMod val="60000"/>
                      <a:lumOff val="40000"/>
                    </a:schemeClr>
                  </a:solidFill>
                </a:ln>
                <a:effectLst>
                  <a:glow rad="228600">
                    <a:schemeClr val="accent4">
                      <a:satMod val="175000"/>
                      <a:alpha val="40000"/>
                    </a:schemeClr>
                  </a:glow>
                </a:effectLst>
              </c:spPr>
            </c:marker>
            <c:bubble3D val="0"/>
            <c:spPr>
              <a:ln w="28575" cap="rnd">
                <a:solidFill>
                  <a:schemeClr val="accent2">
                    <a:lumMod val="60000"/>
                    <a:lumOff val="40000"/>
                  </a:schemeClr>
                </a:solidFill>
                <a:round/>
              </a:ln>
              <a:effectLst>
                <a:glow rad="228600">
                  <a:schemeClr val="accent4">
                    <a:satMod val="175000"/>
                    <a:alpha val="40000"/>
                  </a:schemeClr>
                </a:glow>
              </a:effectLst>
            </c:spPr>
            <c:extLst>
              <c:ext xmlns:c16="http://schemas.microsoft.com/office/drawing/2014/chart" uri="{C3380CC4-5D6E-409C-BE32-E72D297353CC}">
                <c16:uniqueId val="{00000011-A242-4CA3-A0B4-C76EE896F6E6}"/>
              </c:ext>
            </c:extLst>
          </c:dPt>
          <c:cat>
            <c:strRef>
              <c:f>RESULTADO!$F$175:$F$185</c:f>
              <c:strCache>
                <c:ptCount val="11"/>
                <c:pt idx="0">
                  <c:v>Transparencia</c:v>
                </c:pt>
                <c:pt idx="1">
                  <c:v>Mecanismos de contacto con el sujeto obligado: </c:v>
                </c:pt>
                <c:pt idx="2">
                  <c:v>Información de interés </c:v>
                </c:pt>
                <c:pt idx="3">
                  <c:v>Estructura orgánica y talento humano</c:v>
                </c:pt>
                <c:pt idx="4">
                  <c:v>Normatividad </c:v>
                </c:pt>
                <c:pt idx="5">
                  <c:v>Presupuesto</c:v>
                </c:pt>
                <c:pt idx="6">
                  <c:v>Planeación</c:v>
                </c:pt>
                <c:pt idx="7">
                  <c:v>Control</c:v>
                </c:pt>
                <c:pt idx="8">
                  <c:v>Contratación</c:v>
                </c:pt>
                <c:pt idx="9">
                  <c:v>Tramites y Servicios</c:v>
                </c:pt>
                <c:pt idx="10">
                  <c:v>Instrumentos de gestión de información pública</c:v>
                </c:pt>
              </c:strCache>
            </c:strRef>
          </c:cat>
          <c:val>
            <c:numRef>
              <c:f>RESULTADO!$G$175:$G$185</c:f>
              <c:numCache>
                <c:formatCode>0%</c:formatCode>
                <c:ptCount val="11"/>
                <c:pt idx="0">
                  <c:v>1</c:v>
                </c:pt>
                <c:pt idx="1">
                  <c:v>1</c:v>
                </c:pt>
                <c:pt idx="2">
                  <c:v>0.60000000000000009</c:v>
                </c:pt>
                <c:pt idx="3">
                  <c:v>0.875</c:v>
                </c:pt>
                <c:pt idx="4">
                  <c:v>0.22222222222222221</c:v>
                </c:pt>
                <c:pt idx="5">
                  <c:v>1</c:v>
                </c:pt>
                <c:pt idx="6">
                  <c:v>0.64583333333333337</c:v>
                </c:pt>
                <c:pt idx="7">
                  <c:v>0.5</c:v>
                </c:pt>
                <c:pt idx="8">
                  <c:v>1</c:v>
                </c:pt>
                <c:pt idx="9">
                  <c:v>1</c:v>
                </c:pt>
                <c:pt idx="10">
                  <c:v>0.7</c:v>
                </c:pt>
              </c:numCache>
            </c:numRef>
          </c:val>
          <c:extLst>
            <c:ext xmlns:c16="http://schemas.microsoft.com/office/drawing/2014/chart" uri="{C3380CC4-5D6E-409C-BE32-E72D297353CC}">
              <c16:uniqueId val="{00000000-1BE5-4E53-917F-47A3DBD751F8}"/>
            </c:ext>
          </c:extLst>
        </c:ser>
        <c:dLbls>
          <c:showLegendKey val="0"/>
          <c:showVal val="0"/>
          <c:showCatName val="0"/>
          <c:showSerName val="0"/>
          <c:showPercent val="0"/>
          <c:showBubbleSize val="0"/>
        </c:dLbls>
        <c:axId val="323345856"/>
        <c:axId val="323346976"/>
      </c:radarChart>
      <c:catAx>
        <c:axId val="32334585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1" i="0" u="none" strike="noStrike" kern="1200" baseline="0">
                <a:solidFill>
                  <a:schemeClr val="bg1"/>
                </a:solidFill>
                <a:latin typeface="+mn-lt"/>
                <a:ea typeface="+mn-ea"/>
                <a:cs typeface="+mn-cs"/>
              </a:defRPr>
            </a:pPr>
            <a:endParaRPr lang="es-CO"/>
          </a:p>
        </c:txPr>
        <c:crossAx val="323346976"/>
        <c:crosses val="autoZero"/>
        <c:auto val="1"/>
        <c:lblAlgn val="ctr"/>
        <c:lblOffset val="100"/>
        <c:noMultiLvlLbl val="0"/>
      </c:catAx>
      <c:valAx>
        <c:axId val="323346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1" i="0" u="none" strike="noStrike" kern="1200" baseline="0">
                <a:solidFill>
                  <a:schemeClr val="bg1"/>
                </a:solidFill>
                <a:latin typeface="+mn-lt"/>
                <a:ea typeface="+mn-ea"/>
                <a:cs typeface="+mn-cs"/>
              </a:defRPr>
            </a:pPr>
            <a:endParaRPr lang="es-CO"/>
          </a:p>
        </c:txPr>
        <c:crossAx val="323345856"/>
        <c:crosses val="autoZero"/>
        <c:crossBetween val="between"/>
        <c:majorUnit val="0.2"/>
      </c:valAx>
      <c:spPr>
        <a:noFill/>
        <a:ln>
          <a:noFill/>
        </a:ln>
        <a:effectLst/>
      </c:spPr>
    </c:plotArea>
    <c:plotVisOnly val="1"/>
    <c:dispBlanksAs val="gap"/>
    <c:showDLblsOverMax val="0"/>
  </c:chart>
  <c:spPr>
    <a:solidFill>
      <a:schemeClr val="tx1"/>
    </a:solidFill>
    <a:ln w="9525" cap="flat" cmpd="sng" algn="ctr">
      <a:no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3.jp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10</xdr:col>
      <xdr:colOff>709840</xdr:colOff>
      <xdr:row>7</xdr:row>
      <xdr:rowOff>43089</xdr:rowOff>
    </xdr:from>
    <xdr:to>
      <xdr:col>15</xdr:col>
      <xdr:colOff>374622</xdr:colOff>
      <xdr:row>9</xdr:row>
      <xdr:rowOff>160852</xdr:rowOff>
    </xdr:to>
    <xdr:pic>
      <xdr:nvPicPr>
        <xdr:cNvPr id="4" name="Imagen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625"/>
        <a:stretch/>
      </xdr:blipFill>
      <xdr:spPr>
        <a:xfrm>
          <a:off x="11932022" y="2467634"/>
          <a:ext cx="5439161" cy="914400"/>
        </a:xfrm>
        <a:prstGeom prst="rect">
          <a:avLst/>
        </a:prstGeom>
      </xdr:spPr>
    </xdr:pic>
    <xdr:clientData/>
  </xdr:twoCellAnchor>
  <xdr:twoCellAnchor editAs="oneCell">
    <xdr:from>
      <xdr:col>9</xdr:col>
      <xdr:colOff>2007055</xdr:colOff>
      <xdr:row>7</xdr:row>
      <xdr:rowOff>44398</xdr:rowOff>
    </xdr:from>
    <xdr:to>
      <xdr:col>9</xdr:col>
      <xdr:colOff>4883728</xdr:colOff>
      <xdr:row>9</xdr:row>
      <xdr:rowOff>128649</xdr:rowOff>
    </xdr:to>
    <xdr:pic>
      <xdr:nvPicPr>
        <xdr:cNvPr id="5" name="Imagen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3159" b="24735"/>
        <a:stretch/>
      </xdr:blipFill>
      <xdr:spPr>
        <a:xfrm>
          <a:off x="8137691" y="2468943"/>
          <a:ext cx="2876673" cy="880888"/>
        </a:xfrm>
        <a:prstGeom prst="rect">
          <a:avLst/>
        </a:prstGeom>
      </xdr:spPr>
    </xdr:pic>
    <xdr:clientData/>
  </xdr:twoCellAnchor>
  <xdr:twoCellAnchor editAs="oneCell">
    <xdr:from>
      <xdr:col>1</xdr:col>
      <xdr:colOff>21661</xdr:colOff>
      <xdr:row>0</xdr:row>
      <xdr:rowOff>346364</xdr:rowOff>
    </xdr:from>
    <xdr:to>
      <xdr:col>5</xdr:col>
      <xdr:colOff>303059</xdr:colOff>
      <xdr:row>10</xdr:row>
      <xdr:rowOff>51955</xdr:rowOff>
    </xdr:to>
    <xdr:pic>
      <xdr:nvPicPr>
        <xdr:cNvPr id="7" name="Imagen 2"/>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 t="41540" r="358" b="35384"/>
        <a:stretch/>
      </xdr:blipFill>
      <xdr:spPr>
        <a:xfrm flipV="1">
          <a:off x="471934" y="346364"/>
          <a:ext cx="1268534" cy="3203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23183</xdr:colOff>
      <xdr:row>1</xdr:row>
      <xdr:rowOff>1669</xdr:rowOff>
    </xdr:from>
    <xdr:to>
      <xdr:col>6</xdr:col>
      <xdr:colOff>1010640</xdr:colOff>
      <xdr:row>2</xdr:row>
      <xdr:rowOff>13607</xdr:rowOff>
    </xdr:to>
    <xdr:pic>
      <xdr:nvPicPr>
        <xdr:cNvPr id="4" name="Imagen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41540" r="358" b="35384"/>
        <a:stretch/>
      </xdr:blipFill>
      <xdr:spPr>
        <a:xfrm rot="16200000" flipV="1">
          <a:off x="4636999" y="-3174738"/>
          <a:ext cx="5207393" cy="13153480"/>
        </a:xfrm>
        <a:prstGeom prst="rect">
          <a:avLst/>
        </a:prstGeom>
      </xdr:spPr>
    </xdr:pic>
    <xdr:clientData/>
  </xdr:twoCellAnchor>
  <xdr:twoCellAnchor>
    <xdr:from>
      <xdr:col>2</xdr:col>
      <xdr:colOff>430483</xdr:colOff>
      <xdr:row>4</xdr:row>
      <xdr:rowOff>346362</xdr:rowOff>
    </xdr:from>
    <xdr:to>
      <xdr:col>7</xdr:col>
      <xdr:colOff>3273137</xdr:colOff>
      <xdr:row>6</xdr:row>
      <xdr:rowOff>2511135</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1610591</xdr:colOff>
      <xdr:row>0</xdr:row>
      <xdr:rowOff>363682</xdr:rowOff>
    </xdr:from>
    <xdr:to>
      <xdr:col>12</xdr:col>
      <xdr:colOff>86592</xdr:colOff>
      <xdr:row>2</xdr:row>
      <xdr:rowOff>1375</xdr:rowOff>
    </xdr:to>
    <xdr:pic>
      <xdr:nvPicPr>
        <xdr:cNvPr id="3" name="Imagen 2"/>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backgroundRemoval t="3750" b="100000" l="0" r="98413">
                      <a14:foregroundMark x1="44762" y1="41250" x2="44762" y2="41250"/>
                      <a14:foregroundMark x1="35873" y1="41250" x2="35873" y2="41250"/>
                      <a14:foregroundMark x1="32063" y1="43125" x2="32063" y2="43125"/>
                      <a14:foregroundMark x1="12381" y1="25625" x2="12381" y2="25625"/>
                      <a14:foregroundMark x1="18413" y1="26875" x2="18413" y2="26875"/>
                      <a14:foregroundMark x1="30476" y1="27500" x2="30476" y2="27500"/>
                      <a14:foregroundMark x1="33651" y1="27500" x2="33651" y2="27500"/>
                      <a14:foregroundMark x1="40952" y1="26250" x2="40952" y2="26250"/>
                      <a14:foregroundMark x1="45714" y1="21875" x2="45714" y2="21875"/>
                      <a14:foregroundMark x1="49524" y1="26250" x2="49524" y2="26250"/>
                      <a14:foregroundMark x1="62222" y1="27500" x2="62222" y2="27500"/>
                      <a14:foregroundMark x1="64762" y1="27500" x2="64762" y2="27500"/>
                      <a14:foregroundMark x1="74603" y1="27500" x2="74603" y2="27500"/>
                    </a14:backgroundRemoval>
                  </a14:imgEffect>
                </a14:imgLayer>
              </a14:imgProps>
            </a:ext>
            <a:ext uri="{28A0092B-C50C-407E-A947-70E740481C1C}">
              <a14:useLocalDpi xmlns:a14="http://schemas.microsoft.com/office/drawing/2010/main" val="0"/>
            </a:ext>
          </a:extLst>
        </a:blip>
        <a:srcRect l="7032"/>
        <a:stretch/>
      </xdr:blipFill>
      <xdr:spPr>
        <a:xfrm>
          <a:off x="14374091" y="363682"/>
          <a:ext cx="10304319" cy="56297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hospitalsalazardevilleta.gov.co/index.php/transparencia2/2017-10-04-22-19-31/entes-de-control-que-vigilan-a-la-entidad" TargetMode="External"/><Relationship Id="rId18" Type="http://schemas.openxmlformats.org/officeDocument/2006/relationships/hyperlink" Target="http://hospitalsalazardevilleta.gov.co/index.php/transparencia2/2017-10-04-14-46-47/plan-anual-de-adquisiciones" TargetMode="External"/><Relationship Id="rId26" Type="http://schemas.openxmlformats.org/officeDocument/2006/relationships/hyperlink" Target="http://hospitalsalazardevilleta.gov.co/phocadownload/gestion-documental-archivo/tablas%20de%20retencion%20documental.pdf" TargetMode="External"/><Relationship Id="rId21" Type="http://schemas.openxmlformats.org/officeDocument/2006/relationships/hyperlink" Target="http://hospitalsalazardevilleta.gov.co/phocadownload/demandas/demandas%20a%20favor%20y%20encontra%20el%20hospital%20salazar%20de%20villeta.pdf" TargetMode="External"/><Relationship Id="rId34" Type="http://schemas.openxmlformats.org/officeDocument/2006/relationships/hyperlink" Target="http://hospitalsalazardevilleta.gov.co/index.php/component/content/article/13-ciudadanos/39-enviar-pqrs" TargetMode="External"/><Relationship Id="rId7" Type="http://schemas.openxmlformats.org/officeDocument/2006/relationships/hyperlink" Target="http://hospitalsalazardevilleta.gov.co/index.php/atencion-al-usuario/glosario-institucional" TargetMode="External"/><Relationship Id="rId12" Type="http://schemas.openxmlformats.org/officeDocument/2006/relationships/hyperlink" Target="http://hospitalsalazardevilleta.gov.co/index.php/transparencia2/talento-humano/directorio-de-funcionarios" TargetMode="External"/><Relationship Id="rId17" Type="http://schemas.openxmlformats.org/officeDocument/2006/relationships/hyperlink" Target="http://hospitalsalazardevilleta.gov.co/index.php/transparencia2/2014-04-21-06-39-57/informes-estados-financieros" TargetMode="External"/><Relationship Id="rId25" Type="http://schemas.openxmlformats.org/officeDocument/2006/relationships/hyperlink" Target="http://hospitalsalazardevilleta.gov.co/index.php/transparencia2/2017-10-05-15-28-06/registros-de-activos-de-informaci%C3%B3n" TargetMode="External"/><Relationship Id="rId33" Type="http://schemas.openxmlformats.org/officeDocument/2006/relationships/hyperlink" Target="http://hospitalsalazardevilleta.gov.co/index.php/transparencia2/2017-10-04-22-19-31/entes-de-control-que-vigilan-a-la-entidad" TargetMode="External"/><Relationship Id="rId38"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hyperlink" Target="http://hospitalsalazardevilleta.gov.co/index.php/transparencia2/2014-04-21-06-39-57/informes-ejecuci%C3%B3n-presupuestal" TargetMode="External"/><Relationship Id="rId20" Type="http://schemas.openxmlformats.org/officeDocument/2006/relationships/hyperlink" Target="http://hospitalsalazardevilleta.gov.co/index.php/transparencia2/2017-10-04-22-19-31/informes-pormenorizado" TargetMode="External"/><Relationship Id="rId29" Type="http://schemas.openxmlformats.org/officeDocument/2006/relationships/hyperlink" Target="http://hospitalsalazardevilleta.gov.co/index.php/nosotros/funciones-y-deberes" TargetMode="External"/><Relationship Id="rId1" Type="http://schemas.openxmlformats.org/officeDocument/2006/relationships/printerSettings" Target="../printerSettings/printerSettings1.bin"/><Relationship Id="rId6" Type="http://schemas.openxmlformats.org/officeDocument/2006/relationships/hyperlink" Target="http://hospitalsalazardevilleta.gov.co/index.php/atencion-al-usuario/preguntas-y-respuestas-frecuentes" TargetMode="External"/><Relationship Id="rId11" Type="http://schemas.openxmlformats.org/officeDocument/2006/relationships/hyperlink" Target="http://hospitalsalazardevilleta.gov.co/index.php/transparencia2/2015-09-07-20-34-42/organigrama" TargetMode="External"/><Relationship Id="rId24" Type="http://schemas.openxmlformats.org/officeDocument/2006/relationships/hyperlink" Target="http://hospitalsalazardevilleta.gov.co/index.php/transparencia2/tr%C3%A1mites-y-servicios" TargetMode="External"/><Relationship Id="rId32" Type="http://schemas.openxmlformats.org/officeDocument/2006/relationships/hyperlink" Target="http://hospitalsalazardevilleta.gov.co/index.php/transparencia2/2015-09-07-20-34-42/plan-de-accion" TargetMode="External"/><Relationship Id="rId37" Type="http://schemas.openxmlformats.org/officeDocument/2006/relationships/vmlDrawing" Target="../drawings/vmlDrawing1.vml"/><Relationship Id="rId5" Type="http://schemas.openxmlformats.org/officeDocument/2006/relationships/hyperlink" Target="http://hospitalsalazardevilleta.gov.co/index.php/transparencia2/sistema-de-informacion" TargetMode="External"/><Relationship Id="rId15" Type="http://schemas.openxmlformats.org/officeDocument/2006/relationships/hyperlink" Target="http://hospitalsalazardevilleta.gov.co/phocadownload/presupuesto/presupuesto-general-asignado/presupuesto%20general%20asignado%202018.pdf" TargetMode="External"/><Relationship Id="rId23" Type="http://schemas.openxmlformats.org/officeDocument/2006/relationships/hyperlink" Target="http://hospitalsalazardevilleta.gov.co/index.php/transparencia2/2017-10-04-14-46-47/plan-anual-de-adquisiciones" TargetMode="External"/><Relationship Id="rId28" Type="http://schemas.openxmlformats.org/officeDocument/2006/relationships/hyperlink" Target="http://hospitalsalazardevilleta.gov.co/phocadownload/gestion-documental-archivo/programa%20de%20gestion%20documental.pdf" TargetMode="External"/><Relationship Id="rId36" Type="http://schemas.openxmlformats.org/officeDocument/2006/relationships/drawing" Target="../drawings/drawing1.xml"/><Relationship Id="rId10" Type="http://schemas.openxmlformats.org/officeDocument/2006/relationships/hyperlink" Target="http://hospitalsalazardevilleta.gov.co/index.php/nosotros/misi%C3%B3n,-visi%C3%B3n-y-objetivo-estrat%C3%A9gico" TargetMode="External"/><Relationship Id="rId19" Type="http://schemas.openxmlformats.org/officeDocument/2006/relationships/hyperlink" Target="http://hospitalsalazardevilleta.gov.co/index.php/transparencia2/informes-de-empalme" TargetMode="External"/><Relationship Id="rId31" Type="http://schemas.openxmlformats.org/officeDocument/2006/relationships/hyperlink" Target="http://hospitalsalazardevilleta.gov.co/index.php/transparencia2/2017-10-04-22-19-31/entes-de-control-que-vigilan-a-la-entidad" TargetMode="External"/><Relationship Id="rId4" Type="http://schemas.openxmlformats.org/officeDocument/2006/relationships/hyperlink" Target="http://hospitalsalazardevilleta.gov.co/" TargetMode="External"/><Relationship Id="rId9" Type="http://schemas.openxmlformats.org/officeDocument/2006/relationships/hyperlink" Target="https://www.minsalud.gov.co/pais-protegido/home.html" TargetMode="External"/><Relationship Id="rId14" Type="http://schemas.openxmlformats.org/officeDocument/2006/relationships/hyperlink" Target="http://hospitalsalazardevilleta.gov.co/index.php/nosotros/ofertas-laborales" TargetMode="External"/><Relationship Id="rId22" Type="http://schemas.openxmlformats.org/officeDocument/2006/relationships/hyperlink" Target="https://www.contratos.gov.co/consultas/inicioConsulta.do" TargetMode="External"/><Relationship Id="rId27" Type="http://schemas.openxmlformats.org/officeDocument/2006/relationships/hyperlink" Target="http://hospitalsalazardevilleta.gov.co/index.php/atencion-al-usuario/pqrsf/informe-pqrsf-2018" TargetMode="External"/><Relationship Id="rId30" Type="http://schemas.openxmlformats.org/officeDocument/2006/relationships/hyperlink" Target="http://hospitalsalazardevilleta.gov.co/index.php/transparencia2/2017-10-04-14-46-47/convocatoria-p%C3%BAblica/convocatoria-publica-2018" TargetMode="External"/><Relationship Id="rId35" Type="http://schemas.openxmlformats.org/officeDocument/2006/relationships/printerSettings" Target="../printerSettings/printerSettings3.bin"/><Relationship Id="rId8" Type="http://schemas.openxmlformats.org/officeDocument/2006/relationships/hyperlink" Target="http://hospitalsalazardevilleta.gov.co/index.php/atencion-al-usuario/calendario-de-eventos/month.calendar/2018/07/31/-" TargetMode="External"/><Relationship Id="rId3" Type="http://schemas.openxmlformats.org/officeDocument/2006/relationships/hyperlink" Target="http://hospitalsalazardevillet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206"/>
  <sheetViews>
    <sheetView showGridLines="0" tabSelected="1" topLeftCell="F1" zoomScale="70" zoomScaleNormal="70" workbookViewId="0">
      <selection activeCell="J51" sqref="J51"/>
    </sheetView>
  </sheetViews>
  <sheetFormatPr baseColWidth="10" defaultColWidth="11.42578125" defaultRowHeight="26.25" outlineLevelCol="1" x14ac:dyDescent="0.4"/>
  <cols>
    <col min="1" max="1" width="6.85546875" style="2" customWidth="1"/>
    <col min="2" max="2" width="1.140625" style="2" customWidth="1"/>
    <col min="3" max="3" width="0.140625" style="1" customWidth="1" outlineLevel="1"/>
    <col min="4" max="4" width="1.42578125" style="1" customWidth="1" outlineLevel="1"/>
    <col min="5" max="5" width="11.85546875" style="1" customWidth="1" outlineLevel="1"/>
    <col min="6" max="6" width="41.42578125" style="2" customWidth="1" outlineLevel="1"/>
    <col min="7" max="7" width="6.5703125" style="4" bestFit="1" customWidth="1"/>
    <col min="8" max="8" width="47.140625" style="3" customWidth="1"/>
    <col min="9" max="9" width="3.28515625" style="4" bestFit="1" customWidth="1"/>
    <col min="10" max="10" width="89.85546875" style="10" customWidth="1"/>
    <col min="11" max="11" width="86.5703125" style="15" customWidth="1"/>
    <col min="12" max="12" width="29.85546875" style="2" hidden="1" customWidth="1"/>
    <col min="13" max="13" width="25" style="4" hidden="1" customWidth="1" outlineLevel="1"/>
    <col min="14" max="14" width="19" style="4" hidden="1" customWidth="1" outlineLevel="1"/>
    <col min="15" max="15" width="2.140625" style="2" hidden="1" customWidth="1" outlineLevel="1"/>
    <col min="16" max="16" width="29.5703125" style="262" customWidth="1" collapsed="1"/>
    <col min="17" max="17" width="32" style="2" customWidth="1"/>
    <col min="18" max="18" width="36.42578125" style="3" hidden="1" customWidth="1"/>
    <col min="19" max="19" width="35.28515625" style="3" customWidth="1"/>
    <col min="20" max="20" width="74.5703125" style="2" customWidth="1"/>
    <col min="21" max="21" width="1.28515625" style="2" customWidth="1"/>
    <col min="22" max="22" width="2.5703125" style="2" customWidth="1"/>
    <col min="23" max="23" width="10.28515625" style="2" customWidth="1"/>
    <col min="24" max="28" width="11.42578125" style="2"/>
    <col min="29" max="61" width="11.42578125" style="235"/>
    <col min="62" max="16384" width="11.42578125" style="2"/>
  </cols>
  <sheetData>
    <row r="1" spans="1:23" ht="31.5" customHeight="1" thickBot="1" x14ac:dyDescent="0.45">
      <c r="A1" s="23"/>
      <c r="B1" s="23"/>
      <c r="C1" s="22"/>
      <c r="D1" s="22"/>
      <c r="E1" s="22"/>
      <c r="F1" s="23"/>
      <c r="G1" s="24"/>
      <c r="H1" s="25"/>
      <c r="I1" s="24"/>
      <c r="J1" s="26"/>
      <c r="K1" s="27"/>
      <c r="L1" s="23"/>
      <c r="M1" s="24"/>
      <c r="N1" s="24"/>
      <c r="O1" s="23"/>
      <c r="P1" s="253"/>
      <c r="Q1" s="23"/>
      <c r="R1" s="25"/>
      <c r="S1" s="25"/>
      <c r="T1" s="23"/>
      <c r="U1" s="23"/>
      <c r="V1" s="23"/>
      <c r="W1" s="23"/>
    </row>
    <row r="2" spans="1:23" ht="31.5" x14ac:dyDescent="0.25">
      <c r="A2" s="23"/>
      <c r="B2" s="23"/>
      <c r="C2" s="541" t="s">
        <v>378</v>
      </c>
      <c r="D2" s="542"/>
      <c r="E2" s="542"/>
      <c r="F2" s="542"/>
      <c r="G2" s="542"/>
      <c r="H2" s="542"/>
      <c r="I2" s="542"/>
      <c r="J2" s="542"/>
      <c r="K2" s="542"/>
      <c r="L2" s="542"/>
      <c r="M2" s="542"/>
      <c r="N2" s="542"/>
      <c r="O2" s="542"/>
      <c r="P2" s="542"/>
      <c r="Q2" s="542"/>
      <c r="R2" s="542"/>
      <c r="S2" s="542"/>
      <c r="T2" s="543"/>
      <c r="U2" s="120"/>
      <c r="V2" s="120"/>
      <c r="W2" s="23"/>
    </row>
    <row r="3" spans="1:23" ht="31.5" x14ac:dyDescent="0.25">
      <c r="A3" s="23"/>
      <c r="B3" s="23"/>
      <c r="C3" s="544"/>
      <c r="D3" s="545"/>
      <c r="E3" s="545"/>
      <c r="F3" s="545"/>
      <c r="G3" s="545"/>
      <c r="H3" s="545"/>
      <c r="I3" s="545"/>
      <c r="J3" s="545"/>
      <c r="K3" s="545"/>
      <c r="L3" s="545"/>
      <c r="M3" s="545"/>
      <c r="N3" s="545"/>
      <c r="O3" s="545"/>
      <c r="P3" s="545"/>
      <c r="Q3" s="545"/>
      <c r="R3" s="545"/>
      <c r="S3" s="545"/>
      <c r="T3" s="546"/>
      <c r="U3" s="120"/>
      <c r="V3" s="120"/>
      <c r="W3" s="23"/>
    </row>
    <row r="4" spans="1:23" ht="31.5" x14ac:dyDescent="0.25">
      <c r="A4" s="23"/>
      <c r="B4" s="23"/>
      <c r="C4" s="544"/>
      <c r="D4" s="545"/>
      <c r="E4" s="545"/>
      <c r="F4" s="545"/>
      <c r="G4" s="545"/>
      <c r="H4" s="545"/>
      <c r="I4" s="545"/>
      <c r="J4" s="545"/>
      <c r="K4" s="545"/>
      <c r="L4" s="545"/>
      <c r="M4" s="545"/>
      <c r="N4" s="545"/>
      <c r="O4" s="545"/>
      <c r="P4" s="545"/>
      <c r="Q4" s="545"/>
      <c r="R4" s="545"/>
      <c r="S4" s="545"/>
      <c r="T4" s="546"/>
      <c r="U4" s="120"/>
      <c r="V4" s="120"/>
      <c r="W4" s="23"/>
    </row>
    <row r="5" spans="1:23" ht="32.25" thickBot="1" x14ac:dyDescent="0.3">
      <c r="A5" s="23"/>
      <c r="B5" s="23"/>
      <c r="C5" s="547"/>
      <c r="D5" s="548"/>
      <c r="E5" s="548"/>
      <c r="F5" s="548"/>
      <c r="G5" s="548"/>
      <c r="H5" s="548"/>
      <c r="I5" s="548"/>
      <c r="J5" s="548"/>
      <c r="K5" s="548"/>
      <c r="L5" s="548"/>
      <c r="M5" s="548"/>
      <c r="N5" s="548"/>
      <c r="O5" s="548"/>
      <c r="P5" s="548"/>
      <c r="Q5" s="548"/>
      <c r="R5" s="548"/>
      <c r="S5" s="548"/>
      <c r="T5" s="549"/>
      <c r="U5" s="120"/>
      <c r="V5" s="120"/>
      <c r="W5" s="23"/>
    </row>
    <row r="6" spans="1:23" ht="8.25" customHeight="1" x14ac:dyDescent="0.25">
      <c r="A6" s="23"/>
      <c r="B6" s="70"/>
      <c r="C6" s="124"/>
      <c r="D6" s="122"/>
      <c r="E6" s="104"/>
      <c r="F6" s="104"/>
      <c r="G6" s="104"/>
      <c r="H6" s="104"/>
      <c r="I6" s="104"/>
      <c r="J6" s="104"/>
      <c r="K6" s="104"/>
      <c r="L6" s="105"/>
      <c r="M6" s="104"/>
      <c r="N6" s="104"/>
      <c r="O6" s="104"/>
      <c r="P6" s="254"/>
      <c r="Q6" s="104"/>
      <c r="R6" s="104"/>
      <c r="S6" s="104"/>
      <c r="T6" s="104"/>
      <c r="U6" s="120"/>
      <c r="V6" s="120"/>
      <c r="W6" s="23"/>
    </row>
    <row r="7" spans="1:23" ht="31.5" x14ac:dyDescent="0.4">
      <c r="A7" s="28"/>
      <c r="B7" s="28"/>
      <c r="C7" s="156"/>
      <c r="D7" s="156"/>
      <c r="E7" s="156"/>
      <c r="F7" s="28"/>
      <c r="G7" s="26"/>
      <c r="H7" s="157"/>
      <c r="I7" s="26"/>
      <c r="J7" s="26"/>
      <c r="K7" s="27"/>
      <c r="L7" s="28"/>
      <c r="M7" s="26"/>
      <c r="N7" s="26"/>
      <c r="O7" s="28"/>
      <c r="P7" s="255"/>
      <c r="Q7" s="28"/>
      <c r="R7" s="157"/>
      <c r="S7" s="157"/>
      <c r="T7" s="28"/>
      <c r="U7" s="120"/>
      <c r="V7" s="120"/>
      <c r="W7" s="23"/>
    </row>
    <row r="8" spans="1:23" ht="31.5" x14ac:dyDescent="0.4">
      <c r="A8" s="23"/>
      <c r="B8" s="23"/>
      <c r="C8" s="31"/>
      <c r="D8" s="32"/>
      <c r="E8" s="32"/>
      <c r="F8" s="33"/>
      <c r="G8" s="34"/>
      <c r="H8" s="35"/>
      <c r="I8" s="34"/>
      <c r="J8" s="34"/>
      <c r="K8" s="36"/>
      <c r="L8" s="33"/>
      <c r="M8" s="34"/>
      <c r="N8" s="34"/>
      <c r="O8" s="33"/>
      <c r="P8" s="256"/>
      <c r="Q8" s="33"/>
      <c r="R8" s="35"/>
      <c r="S8" s="35"/>
      <c r="T8" s="37"/>
      <c r="U8" s="120"/>
      <c r="V8" s="120"/>
      <c r="W8" s="23"/>
    </row>
    <row r="9" spans="1:23" ht="31.5" x14ac:dyDescent="0.4">
      <c r="A9" s="23"/>
      <c r="B9" s="23"/>
      <c r="C9" s="31"/>
      <c r="D9" s="32"/>
      <c r="E9" s="32"/>
      <c r="F9" s="33"/>
      <c r="G9" s="34"/>
      <c r="H9" s="35"/>
      <c r="I9" s="34"/>
      <c r="J9" s="34"/>
      <c r="K9" s="36"/>
      <c r="L9" s="33"/>
      <c r="M9" s="34"/>
      <c r="N9" s="34"/>
      <c r="O9" s="33"/>
      <c r="P9" s="256"/>
      <c r="Q9" s="33"/>
      <c r="R9" s="35"/>
      <c r="S9" s="35"/>
      <c r="T9" s="37"/>
      <c r="U9" s="120"/>
      <c r="V9" s="120"/>
      <c r="W9" s="23"/>
    </row>
    <row r="10" spans="1:23" ht="15" customHeight="1" x14ac:dyDescent="0.4">
      <c r="A10" s="23"/>
      <c r="B10" s="23"/>
      <c r="C10" s="31"/>
      <c r="D10" s="32"/>
      <c r="E10" s="32"/>
      <c r="F10" s="33"/>
      <c r="G10" s="34"/>
      <c r="H10" s="35"/>
      <c r="I10" s="34"/>
      <c r="J10" s="34"/>
      <c r="K10" s="36"/>
      <c r="L10" s="33"/>
      <c r="M10" s="34"/>
      <c r="N10" s="34"/>
      <c r="O10" s="33"/>
      <c r="P10" s="256"/>
      <c r="Q10" s="33"/>
      <c r="R10" s="35"/>
      <c r="S10" s="35"/>
      <c r="T10" s="37"/>
      <c r="U10" s="120"/>
      <c r="V10" s="120"/>
      <c r="W10" s="23"/>
    </row>
    <row r="11" spans="1:23" ht="8.25" customHeight="1" x14ac:dyDescent="0.25">
      <c r="A11" s="23"/>
      <c r="B11" s="70"/>
      <c r="C11" s="124"/>
      <c r="D11" s="122"/>
      <c r="E11" s="104"/>
      <c r="F11" s="104"/>
      <c r="G11" s="104"/>
      <c r="H11" s="104"/>
      <c r="I11" s="104"/>
      <c r="J11" s="104"/>
      <c r="K11" s="104"/>
      <c r="L11" s="105"/>
      <c r="M11" s="104"/>
      <c r="N11" s="104"/>
      <c r="O11" s="104"/>
      <c r="P11" s="254"/>
      <c r="Q11" s="104"/>
      <c r="R11" s="104"/>
      <c r="S11" s="104"/>
      <c r="T11" s="104"/>
      <c r="U11" s="120"/>
      <c r="V11" s="120"/>
      <c r="W11" s="23"/>
    </row>
    <row r="12" spans="1:23" ht="8.25" customHeight="1" x14ac:dyDescent="0.4">
      <c r="A12" s="23"/>
      <c r="B12" s="23"/>
      <c r="C12" s="22"/>
      <c r="D12" s="22"/>
      <c r="E12" s="22"/>
      <c r="F12" s="23"/>
      <c r="G12" s="24"/>
      <c r="H12" s="25"/>
      <c r="I12" s="24"/>
      <c r="J12" s="26"/>
      <c r="K12" s="27"/>
      <c r="L12" s="23"/>
      <c r="M12" s="24"/>
      <c r="N12" s="24"/>
      <c r="O12" s="23"/>
      <c r="P12" s="253"/>
      <c r="Q12" s="23"/>
      <c r="R12" s="25"/>
      <c r="S12" s="25"/>
      <c r="T12" s="23"/>
      <c r="U12" s="23"/>
      <c r="V12" s="23"/>
      <c r="W12" s="23"/>
    </row>
    <row r="13" spans="1:23" ht="15" customHeight="1" thickBot="1" x14ac:dyDescent="0.45">
      <c r="A13" s="23"/>
      <c r="B13" s="70"/>
      <c r="C13" s="61"/>
      <c r="D13" s="61"/>
      <c r="E13" s="61"/>
      <c r="F13" s="62"/>
      <c r="G13" s="63"/>
      <c r="H13" s="64"/>
      <c r="I13" s="63"/>
      <c r="J13" s="65"/>
      <c r="K13" s="66"/>
      <c r="L13" s="62"/>
      <c r="M13" s="63"/>
      <c r="N13" s="63"/>
      <c r="O13" s="62"/>
      <c r="P13" s="257"/>
      <c r="Q13" s="62"/>
      <c r="R13" s="64"/>
      <c r="S13" s="64"/>
      <c r="T13" s="62"/>
      <c r="U13" s="62"/>
      <c r="V13" s="62"/>
      <c r="W13" s="23"/>
    </row>
    <row r="14" spans="1:23" ht="53.25" customHeight="1" thickBot="1" x14ac:dyDescent="0.4">
      <c r="A14" s="23"/>
      <c r="B14" s="70"/>
      <c r="C14" s="70"/>
      <c r="D14" s="70"/>
      <c r="E14" s="452" t="s">
        <v>382</v>
      </c>
      <c r="F14" s="453"/>
      <c r="G14" s="455"/>
      <c r="H14" s="456"/>
      <c r="I14" s="456"/>
      <c r="J14" s="457"/>
      <c r="K14" s="158" t="s">
        <v>383</v>
      </c>
      <c r="L14" s="458"/>
      <c r="M14" s="459"/>
      <c r="N14" s="459"/>
      <c r="O14" s="459"/>
      <c r="P14" s="459"/>
      <c r="Q14" s="459"/>
      <c r="R14" s="459"/>
      <c r="S14" s="459"/>
      <c r="T14" s="459"/>
      <c r="U14" s="460"/>
      <c r="V14" s="67"/>
      <c r="W14" s="23"/>
    </row>
    <row r="15" spans="1:23" ht="5.25" customHeight="1" x14ac:dyDescent="0.25">
      <c r="A15" s="23"/>
      <c r="B15" s="70"/>
      <c r="C15" s="124"/>
      <c r="D15" s="122"/>
      <c r="E15" s="104"/>
      <c r="F15" s="104"/>
      <c r="G15" s="104"/>
      <c r="H15" s="104"/>
      <c r="I15" s="104"/>
      <c r="J15" s="104"/>
      <c r="K15" s="104"/>
      <c r="L15" s="105"/>
      <c r="M15" s="104"/>
      <c r="N15" s="104"/>
      <c r="O15" s="104"/>
      <c r="P15" s="254"/>
      <c r="Q15" s="104"/>
      <c r="R15" s="104"/>
      <c r="S15" s="104"/>
      <c r="T15" s="104"/>
      <c r="U15" s="104"/>
      <c r="V15" s="67"/>
      <c r="W15" s="23"/>
    </row>
    <row r="16" spans="1:23" ht="24.75" customHeight="1" x14ac:dyDescent="0.4">
      <c r="A16" s="23"/>
      <c r="B16" s="70"/>
      <c r="C16" s="61"/>
      <c r="D16" s="61"/>
      <c r="E16" s="61"/>
      <c r="F16" s="62"/>
      <c r="G16" s="63"/>
      <c r="H16" s="64"/>
      <c r="I16" s="63"/>
      <c r="J16" s="65"/>
      <c r="K16" s="66"/>
      <c r="L16" s="62"/>
      <c r="M16" s="63"/>
      <c r="N16" s="63"/>
      <c r="O16" s="62"/>
      <c r="P16" s="257"/>
      <c r="Q16" s="62"/>
      <c r="R16" s="64"/>
      <c r="S16" s="64"/>
      <c r="T16" s="62"/>
      <c r="U16" s="62"/>
      <c r="V16" s="62"/>
      <c r="W16" s="23"/>
    </row>
    <row r="17" spans="1:46" ht="1.5" customHeight="1" x14ac:dyDescent="0.4">
      <c r="A17" s="23"/>
      <c r="B17" s="70"/>
      <c r="C17" s="127"/>
      <c r="D17" s="126"/>
      <c r="E17" s="126"/>
      <c r="F17" s="126"/>
      <c r="G17" s="126"/>
      <c r="H17" s="126"/>
      <c r="I17" s="126"/>
      <c r="J17" s="126"/>
      <c r="K17" s="126"/>
      <c r="L17" s="126"/>
      <c r="M17" s="126"/>
      <c r="N17" s="126"/>
      <c r="O17" s="126"/>
      <c r="P17" s="258"/>
      <c r="Q17" s="126"/>
      <c r="R17" s="126"/>
      <c r="S17" s="126"/>
      <c r="T17" s="126"/>
      <c r="U17" s="125"/>
      <c r="V17" s="68"/>
      <c r="W17" s="23"/>
    </row>
    <row r="18" spans="1:46" ht="38.25" customHeight="1" x14ac:dyDescent="0.25">
      <c r="A18" s="23"/>
      <c r="B18" s="70"/>
      <c r="C18" s="123"/>
      <c r="D18" s="121"/>
      <c r="E18" s="454" t="s">
        <v>388</v>
      </c>
      <c r="F18" s="454"/>
      <c r="G18" s="454"/>
      <c r="H18" s="454"/>
      <c r="I18" s="454"/>
      <c r="J18" s="454"/>
      <c r="K18" s="454" t="s">
        <v>395</v>
      </c>
      <c r="L18" s="454" t="s">
        <v>99</v>
      </c>
      <c r="M18" s="454" t="s">
        <v>97</v>
      </c>
      <c r="N18" s="454"/>
      <c r="O18" s="454" t="s">
        <v>118</v>
      </c>
      <c r="P18" s="451" t="s">
        <v>82</v>
      </c>
      <c r="Q18" s="461" t="s">
        <v>389</v>
      </c>
      <c r="R18" s="242" t="s">
        <v>380</v>
      </c>
      <c r="S18" s="242" t="s">
        <v>380</v>
      </c>
      <c r="T18" s="461" t="s">
        <v>424</v>
      </c>
      <c r="U18" s="104"/>
      <c r="V18" s="80"/>
      <c r="W18" s="23"/>
    </row>
    <row r="19" spans="1:46" ht="42.75" customHeight="1" x14ac:dyDescent="0.25">
      <c r="A19" s="23"/>
      <c r="B19" s="70"/>
      <c r="C19" s="124"/>
      <c r="D19" s="122"/>
      <c r="E19" s="454" t="s">
        <v>116</v>
      </c>
      <c r="F19" s="454"/>
      <c r="G19" s="454" t="s">
        <v>117</v>
      </c>
      <c r="H19" s="454"/>
      <c r="I19" s="454" t="s">
        <v>396</v>
      </c>
      <c r="J19" s="454"/>
      <c r="K19" s="454"/>
      <c r="L19" s="454"/>
      <c r="M19" s="159" t="s">
        <v>231</v>
      </c>
      <c r="N19" s="159" t="s">
        <v>232</v>
      </c>
      <c r="O19" s="454"/>
      <c r="P19" s="451"/>
      <c r="Q19" s="462"/>
      <c r="R19" s="243"/>
      <c r="S19" s="243"/>
      <c r="T19" s="462"/>
      <c r="U19" s="104"/>
      <c r="V19" s="80"/>
      <c r="W19" s="23"/>
    </row>
    <row r="20" spans="1:46" ht="8.25" customHeight="1" x14ac:dyDescent="0.25">
      <c r="A20" s="23"/>
      <c r="B20" s="70"/>
      <c r="C20" s="124"/>
      <c r="D20" s="122"/>
      <c r="E20" s="104"/>
      <c r="F20" s="104"/>
      <c r="G20" s="104"/>
      <c r="H20" s="104"/>
      <c r="I20" s="104"/>
      <c r="J20" s="104"/>
      <c r="K20" s="104"/>
      <c r="L20" s="105"/>
      <c r="M20" s="104"/>
      <c r="N20" s="104"/>
      <c r="O20" s="104"/>
      <c r="P20" s="254"/>
      <c r="Q20" s="104"/>
      <c r="R20" s="104"/>
      <c r="S20" s="104"/>
      <c r="T20" s="104"/>
      <c r="U20" s="104"/>
      <c r="V20" s="80"/>
      <c r="W20" s="23"/>
    </row>
    <row r="21" spans="1:46" ht="6.75" customHeight="1" thickBot="1" x14ac:dyDescent="0.45">
      <c r="A21" s="23"/>
      <c r="B21" s="70"/>
      <c r="C21" s="61"/>
      <c r="D21" s="61"/>
      <c r="E21" s="61"/>
      <c r="F21" s="62"/>
      <c r="G21" s="63"/>
      <c r="H21" s="64"/>
      <c r="I21" s="63"/>
      <c r="J21" s="65"/>
      <c r="K21" s="66"/>
      <c r="L21" s="62"/>
      <c r="M21" s="63"/>
      <c r="N21" s="63"/>
      <c r="O21" s="62"/>
      <c r="P21" s="257"/>
      <c r="Q21" s="62"/>
      <c r="R21" s="64"/>
      <c r="S21" s="64"/>
      <c r="T21" s="62"/>
      <c r="U21" s="62"/>
      <c r="V21" s="62"/>
      <c r="W21" s="23"/>
    </row>
    <row r="22" spans="1:46" ht="57.75" thickBot="1" x14ac:dyDescent="0.3">
      <c r="A22" s="23"/>
      <c r="B22" s="70"/>
      <c r="C22" s="65"/>
      <c r="D22" s="144"/>
      <c r="E22" s="185">
        <v>0</v>
      </c>
      <c r="F22" s="186" t="s">
        <v>387</v>
      </c>
      <c r="G22" s="130">
        <v>0</v>
      </c>
      <c r="H22" s="131" t="s">
        <v>387</v>
      </c>
      <c r="I22" s="71" t="s">
        <v>87</v>
      </c>
      <c r="J22" s="71" t="s">
        <v>240</v>
      </c>
      <c r="K22" s="75" t="s">
        <v>390</v>
      </c>
      <c r="L22" s="101" t="s">
        <v>214</v>
      </c>
      <c r="M22" s="101" t="s">
        <v>96</v>
      </c>
      <c r="N22" s="78" t="s">
        <v>96</v>
      </c>
      <c r="O22" s="79"/>
      <c r="P22" s="259" t="s">
        <v>384</v>
      </c>
      <c r="Q22" s="160">
        <f t="shared" ref="Q22:Q36" si="0">IF(P22="SI",1,IF(P22="PARCIAL",0.5,IF(P22="N/A","",0)))</f>
        <v>1</v>
      </c>
      <c r="R22" s="264">
        <f>Q22</f>
        <v>1</v>
      </c>
      <c r="S22" s="353" t="s">
        <v>425</v>
      </c>
      <c r="T22" s="277" t="s">
        <v>426</v>
      </c>
      <c r="U22" s="139"/>
      <c r="V22" s="81"/>
      <c r="W22" s="23"/>
    </row>
    <row r="23" spans="1:46" ht="39" customHeight="1" thickBot="1" x14ac:dyDescent="1.4">
      <c r="A23" s="23"/>
      <c r="B23" s="70"/>
      <c r="C23" s="65"/>
      <c r="D23" s="144"/>
      <c r="E23" s="525">
        <v>1</v>
      </c>
      <c r="F23" s="528" t="s">
        <v>92</v>
      </c>
      <c r="G23" s="510" t="s">
        <v>83</v>
      </c>
      <c r="H23" s="512" t="s">
        <v>105</v>
      </c>
      <c r="I23" s="117" t="s">
        <v>87</v>
      </c>
      <c r="J23" s="118" t="s">
        <v>158</v>
      </c>
      <c r="K23" s="119" t="s">
        <v>404</v>
      </c>
      <c r="L23" s="531" t="s">
        <v>164</v>
      </c>
      <c r="M23" s="108" t="s">
        <v>96</v>
      </c>
      <c r="N23" s="109" t="s">
        <v>96</v>
      </c>
      <c r="O23" s="38"/>
      <c r="P23" s="259" t="s">
        <v>384</v>
      </c>
      <c r="Q23" s="160">
        <f t="shared" si="0"/>
        <v>1</v>
      </c>
      <c r="R23" s="420">
        <f>AVERAGE(Q23:Q27)</f>
        <v>1</v>
      </c>
      <c r="S23" s="376" t="s">
        <v>428</v>
      </c>
      <c r="T23" s="376" t="s">
        <v>427</v>
      </c>
      <c r="U23" s="140"/>
      <c r="V23" s="82"/>
      <c r="W23" s="23"/>
      <c r="AP23" s="275"/>
      <c r="AQ23" s="275"/>
      <c r="AR23" s="275"/>
      <c r="AS23" s="275"/>
      <c r="AT23" s="275"/>
    </row>
    <row r="24" spans="1:46" ht="42.75" customHeight="1" thickBot="1" x14ac:dyDescent="1.4">
      <c r="A24" s="23"/>
      <c r="B24" s="70"/>
      <c r="C24" s="65"/>
      <c r="D24" s="144"/>
      <c r="E24" s="526"/>
      <c r="F24" s="529" t="s">
        <v>92</v>
      </c>
      <c r="G24" s="522"/>
      <c r="H24" s="523" t="s">
        <v>105</v>
      </c>
      <c r="I24" s="128" t="s">
        <v>88</v>
      </c>
      <c r="J24" s="129" t="s">
        <v>159</v>
      </c>
      <c r="K24" s="73" t="s">
        <v>403</v>
      </c>
      <c r="L24" s="532"/>
      <c r="M24" s="102" t="s">
        <v>96</v>
      </c>
      <c r="N24" s="110" t="s">
        <v>96</v>
      </c>
      <c r="O24" s="39"/>
      <c r="P24" s="259" t="s">
        <v>384</v>
      </c>
      <c r="Q24" s="160">
        <f t="shared" si="0"/>
        <v>1</v>
      </c>
      <c r="R24" s="421" t="s">
        <v>105</v>
      </c>
      <c r="S24" s="374"/>
      <c r="T24" s="374"/>
      <c r="U24" s="140"/>
      <c r="V24" s="82"/>
      <c r="W24" s="23"/>
      <c r="AP24" s="275"/>
      <c r="AQ24" s="275" t="s">
        <v>384</v>
      </c>
      <c r="AR24" s="275"/>
      <c r="AS24" s="275"/>
      <c r="AT24" s="275"/>
    </row>
    <row r="25" spans="1:46" ht="32.25" customHeight="1" thickBot="1" x14ac:dyDescent="1.4">
      <c r="A25" s="23"/>
      <c r="B25" s="70"/>
      <c r="C25" s="65"/>
      <c r="D25" s="144"/>
      <c r="E25" s="526"/>
      <c r="F25" s="529" t="s">
        <v>92</v>
      </c>
      <c r="G25" s="522"/>
      <c r="H25" s="523" t="s">
        <v>105</v>
      </c>
      <c r="I25" s="117" t="s">
        <v>89</v>
      </c>
      <c r="J25" s="118" t="s">
        <v>93</v>
      </c>
      <c r="K25" s="119" t="s">
        <v>391</v>
      </c>
      <c r="L25" s="532"/>
      <c r="M25" s="102" t="s">
        <v>96</v>
      </c>
      <c r="N25" s="110" t="s">
        <v>96</v>
      </c>
      <c r="O25" s="39"/>
      <c r="P25" s="259" t="s">
        <v>384</v>
      </c>
      <c r="Q25" s="160">
        <f t="shared" si="0"/>
        <v>1</v>
      </c>
      <c r="R25" s="421" t="s">
        <v>105</v>
      </c>
      <c r="S25" s="374"/>
      <c r="T25" s="374"/>
      <c r="U25" s="140"/>
      <c r="V25" s="82"/>
      <c r="W25" s="23"/>
      <c r="AP25" s="275"/>
      <c r="AQ25" s="275" t="s">
        <v>385</v>
      </c>
      <c r="AR25" s="275"/>
      <c r="AS25" s="275"/>
      <c r="AT25" s="275"/>
    </row>
    <row r="26" spans="1:46" ht="27.75" customHeight="1" thickBot="1" x14ac:dyDescent="1.4">
      <c r="A26" s="23"/>
      <c r="B26" s="70"/>
      <c r="C26" s="65"/>
      <c r="D26" s="144"/>
      <c r="E26" s="526"/>
      <c r="F26" s="529" t="s">
        <v>92</v>
      </c>
      <c r="G26" s="522"/>
      <c r="H26" s="523" t="s">
        <v>105</v>
      </c>
      <c r="I26" s="128" t="s">
        <v>90</v>
      </c>
      <c r="J26" s="129" t="s">
        <v>94</v>
      </c>
      <c r="K26" s="73" t="s">
        <v>405</v>
      </c>
      <c r="L26" s="532"/>
      <c r="M26" s="102" t="s">
        <v>96</v>
      </c>
      <c r="N26" s="110" t="s">
        <v>96</v>
      </c>
      <c r="O26" s="39"/>
      <c r="P26" s="259" t="s">
        <v>384</v>
      </c>
      <c r="Q26" s="160">
        <f t="shared" si="0"/>
        <v>1</v>
      </c>
      <c r="R26" s="421" t="s">
        <v>105</v>
      </c>
      <c r="S26" s="374"/>
      <c r="T26" s="374"/>
      <c r="U26" s="140"/>
      <c r="V26" s="82"/>
      <c r="W26" s="23"/>
      <c r="AP26" s="275"/>
      <c r="AQ26" s="275" t="s">
        <v>386</v>
      </c>
      <c r="AR26" s="275"/>
      <c r="AS26" s="275"/>
      <c r="AT26" s="275"/>
    </row>
    <row r="27" spans="1:46" ht="31.5" customHeight="1" thickBot="1" x14ac:dyDescent="1.4">
      <c r="A27" s="23"/>
      <c r="B27" s="70"/>
      <c r="C27" s="65"/>
      <c r="D27" s="144"/>
      <c r="E27" s="526"/>
      <c r="F27" s="529" t="s">
        <v>92</v>
      </c>
      <c r="G27" s="511"/>
      <c r="H27" s="513" t="s">
        <v>105</v>
      </c>
      <c r="I27" s="117" t="s">
        <v>91</v>
      </c>
      <c r="J27" s="118" t="s">
        <v>95</v>
      </c>
      <c r="K27" s="119" t="s">
        <v>392</v>
      </c>
      <c r="L27" s="533"/>
      <c r="M27" s="114" t="s">
        <v>96</v>
      </c>
      <c r="N27" s="115" t="s">
        <v>96</v>
      </c>
      <c r="O27" s="40"/>
      <c r="P27" s="259" t="s">
        <v>384</v>
      </c>
      <c r="Q27" s="160">
        <f t="shared" si="0"/>
        <v>1</v>
      </c>
      <c r="R27" s="421" t="s">
        <v>105</v>
      </c>
      <c r="S27" s="374"/>
      <c r="T27" s="374"/>
      <c r="U27" s="140"/>
      <c r="V27" s="82"/>
      <c r="W27" s="23"/>
      <c r="AP27" s="275"/>
      <c r="AQ27" s="275"/>
      <c r="AR27" s="275"/>
      <c r="AS27" s="275"/>
      <c r="AT27" s="275"/>
    </row>
    <row r="28" spans="1:46" ht="27" customHeight="1" thickBot="1" x14ac:dyDescent="1.4">
      <c r="A28" s="23"/>
      <c r="B28" s="70"/>
      <c r="C28" s="65"/>
      <c r="D28" s="144"/>
      <c r="E28" s="526"/>
      <c r="F28" s="529" t="s">
        <v>92</v>
      </c>
      <c r="G28" s="510" t="s">
        <v>84</v>
      </c>
      <c r="H28" s="512" t="s">
        <v>211</v>
      </c>
      <c r="I28" s="128" t="s">
        <v>156</v>
      </c>
      <c r="J28" s="129" t="s">
        <v>227</v>
      </c>
      <c r="K28" s="73" t="s">
        <v>393</v>
      </c>
      <c r="L28" s="531" t="s">
        <v>160</v>
      </c>
      <c r="M28" s="108" t="s">
        <v>96</v>
      </c>
      <c r="N28" s="109" t="s">
        <v>96</v>
      </c>
      <c r="O28" s="38"/>
      <c r="P28" s="259" t="s">
        <v>384</v>
      </c>
      <c r="Q28" s="160">
        <f t="shared" si="0"/>
        <v>1</v>
      </c>
      <c r="R28" s="411">
        <f>AVERAGE(Q28:Q31)</f>
        <v>1</v>
      </c>
      <c r="S28" s="376" t="s">
        <v>429</v>
      </c>
      <c r="T28" s="376" t="s">
        <v>430</v>
      </c>
      <c r="U28" s="140"/>
      <c r="V28" s="82"/>
      <c r="W28" s="23"/>
      <c r="AP28" s="275"/>
      <c r="AQ28" s="275"/>
      <c r="AR28" s="275"/>
      <c r="AS28" s="275"/>
      <c r="AT28" s="275"/>
    </row>
    <row r="29" spans="1:46" ht="93" thickBot="1" x14ac:dyDescent="1.4">
      <c r="A29" s="23"/>
      <c r="B29" s="70"/>
      <c r="C29" s="65"/>
      <c r="D29" s="144"/>
      <c r="E29" s="526"/>
      <c r="F29" s="529" t="s">
        <v>92</v>
      </c>
      <c r="G29" s="522"/>
      <c r="H29" s="523"/>
      <c r="I29" s="106" t="s">
        <v>156</v>
      </c>
      <c r="J29" s="107" t="s">
        <v>241</v>
      </c>
      <c r="K29" s="107" t="s">
        <v>406</v>
      </c>
      <c r="L29" s="532"/>
      <c r="M29" s="102" t="s">
        <v>96</v>
      </c>
      <c r="N29" s="110" t="s">
        <v>96</v>
      </c>
      <c r="O29" s="39"/>
      <c r="P29" s="259" t="s">
        <v>384</v>
      </c>
      <c r="Q29" s="160">
        <f t="shared" si="0"/>
        <v>1</v>
      </c>
      <c r="R29" s="412"/>
      <c r="S29" s="374"/>
      <c r="T29" s="374"/>
      <c r="U29" s="140"/>
      <c r="V29" s="82"/>
      <c r="W29" s="23"/>
      <c r="AP29" s="275"/>
      <c r="AQ29" s="275"/>
      <c r="AR29" s="275"/>
      <c r="AS29" s="275"/>
      <c r="AT29" s="275"/>
    </row>
    <row r="30" spans="1:46" ht="26.25" customHeight="1" thickBot="1" x14ac:dyDescent="1.4">
      <c r="A30" s="23"/>
      <c r="B30" s="70"/>
      <c r="C30" s="65"/>
      <c r="D30" s="144"/>
      <c r="E30" s="526"/>
      <c r="F30" s="529" t="s">
        <v>92</v>
      </c>
      <c r="G30" s="522"/>
      <c r="H30" s="524"/>
      <c r="I30" s="74" t="s">
        <v>156</v>
      </c>
      <c r="J30" s="129" t="s">
        <v>228</v>
      </c>
      <c r="K30" s="132" t="s">
        <v>394</v>
      </c>
      <c r="L30" s="532"/>
      <c r="M30" s="102" t="s">
        <v>96</v>
      </c>
      <c r="N30" s="110" t="s">
        <v>96</v>
      </c>
      <c r="O30" s="39"/>
      <c r="P30" s="259" t="s">
        <v>384</v>
      </c>
      <c r="Q30" s="160">
        <f t="shared" si="0"/>
        <v>1</v>
      </c>
      <c r="R30" s="412"/>
      <c r="S30" s="374"/>
      <c r="T30" s="374"/>
      <c r="U30" s="140"/>
      <c r="V30" s="82"/>
      <c r="W30" s="23"/>
      <c r="AP30" s="275"/>
      <c r="AQ30" s="275"/>
      <c r="AR30" s="275"/>
      <c r="AS30" s="275"/>
      <c r="AT30" s="275"/>
    </row>
    <row r="31" spans="1:46" ht="30.75" thickBot="1" x14ac:dyDescent="0.3">
      <c r="A31" s="23"/>
      <c r="B31" s="70"/>
      <c r="C31" s="65"/>
      <c r="D31" s="144"/>
      <c r="E31" s="526"/>
      <c r="F31" s="529" t="s">
        <v>92</v>
      </c>
      <c r="G31" s="511"/>
      <c r="H31" s="513"/>
      <c r="I31" s="111" t="s">
        <v>156</v>
      </c>
      <c r="J31" s="112" t="s">
        <v>98</v>
      </c>
      <c r="K31" s="113" t="s">
        <v>242</v>
      </c>
      <c r="L31" s="533"/>
      <c r="M31" s="114" t="s">
        <v>96</v>
      </c>
      <c r="N31" s="115" t="s">
        <v>96</v>
      </c>
      <c r="O31" s="40"/>
      <c r="P31" s="259" t="s">
        <v>384</v>
      </c>
      <c r="Q31" s="160">
        <f t="shared" si="0"/>
        <v>1</v>
      </c>
      <c r="R31" s="412"/>
      <c r="S31" s="374"/>
      <c r="T31" s="374"/>
      <c r="U31" s="140"/>
      <c r="V31" s="82"/>
      <c r="W31" s="23"/>
    </row>
    <row r="32" spans="1:46" ht="31.5" customHeight="1" thickBot="1" x14ac:dyDescent="0.3">
      <c r="A32" s="23"/>
      <c r="B32" s="70"/>
      <c r="C32" s="65"/>
      <c r="D32" s="144"/>
      <c r="E32" s="526"/>
      <c r="F32" s="529" t="s">
        <v>92</v>
      </c>
      <c r="G32" s="510" t="s">
        <v>85</v>
      </c>
      <c r="H32" s="512" t="s">
        <v>212</v>
      </c>
      <c r="I32" s="128" t="s">
        <v>156</v>
      </c>
      <c r="J32" s="129" t="s">
        <v>246</v>
      </c>
      <c r="K32" s="73" t="s">
        <v>407</v>
      </c>
      <c r="L32" s="531" t="s">
        <v>161</v>
      </c>
      <c r="M32" s="108"/>
      <c r="N32" s="109" t="s">
        <v>96</v>
      </c>
      <c r="O32" s="38"/>
      <c r="P32" s="259" t="s">
        <v>384</v>
      </c>
      <c r="Q32" s="160">
        <f t="shared" si="0"/>
        <v>1</v>
      </c>
      <c r="R32" s="422">
        <f>AVERAGE(Q32:Q35)</f>
        <v>1</v>
      </c>
      <c r="S32" s="377" t="s">
        <v>431</v>
      </c>
      <c r="T32" s="376"/>
      <c r="U32" s="140"/>
      <c r="V32" s="82"/>
      <c r="W32" s="23"/>
    </row>
    <row r="33" spans="1:23" ht="31.5" customHeight="1" thickBot="1" x14ac:dyDescent="0.3">
      <c r="A33" s="23"/>
      <c r="B33" s="70"/>
      <c r="C33" s="65"/>
      <c r="D33" s="144"/>
      <c r="E33" s="526"/>
      <c r="F33" s="529"/>
      <c r="G33" s="522"/>
      <c r="H33" s="523"/>
      <c r="I33" s="117" t="s">
        <v>156</v>
      </c>
      <c r="J33" s="118" t="s">
        <v>245</v>
      </c>
      <c r="K33" s="118" t="s">
        <v>407</v>
      </c>
      <c r="L33" s="532"/>
      <c r="M33" s="102"/>
      <c r="N33" s="110" t="s">
        <v>96</v>
      </c>
      <c r="O33" s="39"/>
      <c r="P33" s="259" t="s">
        <v>384</v>
      </c>
      <c r="Q33" s="160">
        <f t="shared" si="0"/>
        <v>1</v>
      </c>
      <c r="R33" s="421"/>
      <c r="S33" s="374"/>
      <c r="T33" s="374"/>
      <c r="U33" s="140"/>
      <c r="V33" s="82"/>
      <c r="W33" s="23"/>
    </row>
    <row r="34" spans="1:23" ht="31.5" customHeight="1" thickBot="1" x14ac:dyDescent="0.3">
      <c r="A34" s="23"/>
      <c r="B34" s="70"/>
      <c r="C34" s="65"/>
      <c r="D34" s="144"/>
      <c r="E34" s="526"/>
      <c r="F34" s="529"/>
      <c r="G34" s="522"/>
      <c r="H34" s="523"/>
      <c r="I34" s="128" t="s">
        <v>156</v>
      </c>
      <c r="J34" s="129" t="s">
        <v>244</v>
      </c>
      <c r="K34" s="129" t="s">
        <v>407</v>
      </c>
      <c r="L34" s="532"/>
      <c r="M34" s="102"/>
      <c r="N34" s="110" t="s">
        <v>96</v>
      </c>
      <c r="O34" s="39"/>
      <c r="P34" s="259" t="s">
        <v>384</v>
      </c>
      <c r="Q34" s="160">
        <f t="shared" si="0"/>
        <v>1</v>
      </c>
      <c r="R34" s="421"/>
      <c r="S34" s="374"/>
      <c r="T34" s="374"/>
      <c r="U34" s="140"/>
      <c r="V34" s="82"/>
      <c r="W34" s="23"/>
    </row>
    <row r="35" spans="1:23" ht="31.5" customHeight="1" thickBot="1" x14ac:dyDescent="0.3">
      <c r="A35" s="23"/>
      <c r="B35" s="70"/>
      <c r="C35" s="65"/>
      <c r="D35" s="144"/>
      <c r="E35" s="526"/>
      <c r="F35" s="529"/>
      <c r="G35" s="511"/>
      <c r="H35" s="513"/>
      <c r="I35" s="117" t="s">
        <v>156</v>
      </c>
      <c r="J35" s="118" t="s">
        <v>243</v>
      </c>
      <c r="K35" s="118" t="s">
        <v>407</v>
      </c>
      <c r="L35" s="533"/>
      <c r="M35" s="114"/>
      <c r="N35" s="115" t="s">
        <v>96</v>
      </c>
      <c r="O35" s="40"/>
      <c r="P35" s="259" t="s">
        <v>384</v>
      </c>
      <c r="Q35" s="160">
        <f t="shared" si="0"/>
        <v>1</v>
      </c>
      <c r="R35" s="423"/>
      <c r="S35" s="374"/>
      <c r="T35" s="374"/>
      <c r="U35" s="140"/>
      <c r="V35" s="82"/>
      <c r="W35" s="23"/>
    </row>
    <row r="36" spans="1:23" ht="57" customHeight="1" thickBot="1" x14ac:dyDescent="0.3">
      <c r="A36" s="23"/>
      <c r="B36" s="70"/>
      <c r="C36" s="65"/>
      <c r="D36" s="144"/>
      <c r="E36" s="527"/>
      <c r="F36" s="530" t="s">
        <v>92</v>
      </c>
      <c r="G36" s="163" t="s">
        <v>86</v>
      </c>
      <c r="H36" s="164" t="s">
        <v>210</v>
      </c>
      <c r="I36" s="99" t="s">
        <v>156</v>
      </c>
      <c r="J36" s="100" t="s">
        <v>127</v>
      </c>
      <c r="K36" s="72" t="s">
        <v>216</v>
      </c>
      <c r="L36" s="59" t="s">
        <v>157</v>
      </c>
      <c r="M36" s="136" t="s">
        <v>96</v>
      </c>
      <c r="N36" s="137" t="s">
        <v>96</v>
      </c>
      <c r="O36" s="41"/>
      <c r="P36" s="259" t="s">
        <v>384</v>
      </c>
      <c r="Q36" s="160">
        <f t="shared" si="0"/>
        <v>1</v>
      </c>
      <c r="R36" s="265">
        <f>AVERAGE(Q36)</f>
        <v>1</v>
      </c>
      <c r="S36" s="353" t="s">
        <v>432</v>
      </c>
      <c r="T36" s="277"/>
      <c r="U36" s="140"/>
      <c r="V36" s="82"/>
      <c r="W36" s="23"/>
    </row>
    <row r="37" spans="1:23" ht="9.75" customHeight="1" thickBot="1" x14ac:dyDescent="0.3">
      <c r="A37" s="23"/>
      <c r="B37" s="70"/>
      <c r="C37" s="65"/>
      <c r="D37" s="144"/>
      <c r="E37" s="187"/>
      <c r="F37" s="187"/>
      <c r="G37" s="146"/>
      <c r="H37" s="143"/>
      <c r="I37" s="147"/>
      <c r="J37" s="148"/>
      <c r="K37" s="143"/>
      <c r="L37" s="146"/>
      <c r="M37" s="149"/>
      <c r="N37" s="149"/>
      <c r="O37" s="148"/>
      <c r="P37" s="260"/>
      <c r="Q37" s="139"/>
      <c r="R37" s="244"/>
      <c r="S37" s="278"/>
      <c r="T37" s="279"/>
      <c r="U37" s="140"/>
      <c r="V37" s="82"/>
      <c r="W37" s="23"/>
    </row>
    <row r="38" spans="1:23" ht="41.25" customHeight="1" thickBot="1" x14ac:dyDescent="0.3">
      <c r="A38" s="23"/>
      <c r="B38" s="70"/>
      <c r="C38" s="65"/>
      <c r="D38" s="103"/>
      <c r="E38" s="463">
        <v>2</v>
      </c>
      <c r="F38" s="465" t="s">
        <v>112</v>
      </c>
      <c r="G38" s="477" t="s">
        <v>136</v>
      </c>
      <c r="H38" s="507" t="s">
        <v>213</v>
      </c>
      <c r="I38" s="154" t="s">
        <v>156</v>
      </c>
      <c r="J38" s="155" t="s">
        <v>247</v>
      </c>
      <c r="K38" s="133" t="s">
        <v>249</v>
      </c>
      <c r="L38" s="416" t="s">
        <v>162</v>
      </c>
      <c r="M38" s="91" t="s">
        <v>96</v>
      </c>
      <c r="N38" s="20" t="s">
        <v>96</v>
      </c>
      <c r="O38" s="138"/>
      <c r="P38" s="259" t="s">
        <v>385</v>
      </c>
      <c r="Q38" s="395">
        <f>IF(P38="SI",1,IF(P38="PARCIAL",0.5,IF(P38="N/A","",0)))</f>
        <v>0</v>
      </c>
      <c r="R38" s="424">
        <f>Q38</f>
        <v>0</v>
      </c>
      <c r="S38" s="374"/>
      <c r="T38" s="375" t="s">
        <v>462</v>
      </c>
      <c r="U38" s="140"/>
      <c r="V38" s="82"/>
      <c r="W38" s="23"/>
    </row>
    <row r="39" spans="1:23" ht="24" customHeight="1" thickBot="1" x14ac:dyDescent="0.3">
      <c r="A39" s="23"/>
      <c r="B39" s="70"/>
      <c r="C39" s="65"/>
      <c r="D39" s="103"/>
      <c r="E39" s="463"/>
      <c r="F39" s="465"/>
      <c r="G39" s="479"/>
      <c r="H39" s="509"/>
      <c r="I39" s="76" t="s">
        <v>156</v>
      </c>
      <c r="J39" s="152" t="s">
        <v>248</v>
      </c>
      <c r="K39" s="153" t="s">
        <v>408</v>
      </c>
      <c r="L39" s="416"/>
      <c r="M39" s="91" t="s">
        <v>96</v>
      </c>
      <c r="N39" s="20" t="s">
        <v>96</v>
      </c>
      <c r="O39" s="40"/>
      <c r="P39" s="259" t="s">
        <v>385</v>
      </c>
      <c r="Q39" s="397"/>
      <c r="R39" s="425"/>
      <c r="S39" s="374"/>
      <c r="T39" s="374"/>
      <c r="U39" s="140"/>
      <c r="V39" s="82"/>
      <c r="W39" s="23"/>
    </row>
    <row r="40" spans="1:23" ht="60" customHeight="1" thickBot="1" x14ac:dyDescent="0.3">
      <c r="A40" s="23"/>
      <c r="B40" s="70"/>
      <c r="C40" s="65"/>
      <c r="D40" s="103"/>
      <c r="E40" s="463"/>
      <c r="F40" s="465" t="s">
        <v>112</v>
      </c>
      <c r="G40" s="165" t="s">
        <v>137</v>
      </c>
      <c r="H40" s="166" t="s">
        <v>101</v>
      </c>
      <c r="I40" s="154" t="s">
        <v>156</v>
      </c>
      <c r="J40" s="155" t="s">
        <v>65</v>
      </c>
      <c r="K40" s="133" t="s">
        <v>250</v>
      </c>
      <c r="L40" s="20"/>
      <c r="M40" s="91"/>
      <c r="N40" s="20" t="s">
        <v>96</v>
      </c>
      <c r="O40" s="41"/>
      <c r="P40" s="259" t="s">
        <v>385</v>
      </c>
      <c r="Q40" s="150">
        <f t="shared" ref="Q40:Q47" si="1">IF(P40="SI",1,IF(P40="PARCIAL",0.5,IF(P40="N/A","",0)))</f>
        <v>0</v>
      </c>
      <c r="R40" s="266">
        <f t="shared" ref="R40:R47" si="2">Q40</f>
        <v>0</v>
      </c>
      <c r="S40" s="280"/>
      <c r="T40" s="364" t="s">
        <v>464</v>
      </c>
      <c r="U40" s="140"/>
      <c r="V40" s="82"/>
      <c r="W40" s="23"/>
    </row>
    <row r="41" spans="1:23" ht="75.75" thickBot="1" x14ac:dyDescent="0.3">
      <c r="A41" s="23"/>
      <c r="B41" s="70"/>
      <c r="C41" s="65"/>
      <c r="D41" s="103"/>
      <c r="E41" s="463"/>
      <c r="F41" s="465" t="s">
        <v>112</v>
      </c>
      <c r="G41" s="165" t="s">
        <v>138</v>
      </c>
      <c r="H41" s="166" t="s">
        <v>102</v>
      </c>
      <c r="I41" s="74" t="s">
        <v>156</v>
      </c>
      <c r="J41" s="73" t="s">
        <v>163</v>
      </c>
      <c r="K41" s="151" t="s">
        <v>407</v>
      </c>
      <c r="L41" s="94"/>
      <c r="M41" s="91"/>
      <c r="N41" s="20" t="s">
        <v>96</v>
      </c>
      <c r="O41" s="41"/>
      <c r="P41" s="259" t="s">
        <v>384</v>
      </c>
      <c r="Q41" s="150">
        <f t="shared" si="1"/>
        <v>1</v>
      </c>
      <c r="R41" s="266">
        <f t="shared" si="2"/>
        <v>1</v>
      </c>
      <c r="S41" s="367" t="s">
        <v>463</v>
      </c>
      <c r="T41" s="364"/>
      <c r="U41" s="140"/>
      <c r="V41" s="82"/>
      <c r="W41" s="23"/>
    </row>
    <row r="42" spans="1:23" ht="60.75" thickBot="1" x14ac:dyDescent="0.3">
      <c r="A42" s="23"/>
      <c r="B42" s="70"/>
      <c r="C42" s="65"/>
      <c r="D42" s="103"/>
      <c r="E42" s="463"/>
      <c r="F42" s="465" t="s">
        <v>112</v>
      </c>
      <c r="G42" s="165" t="s">
        <v>139</v>
      </c>
      <c r="H42" s="166" t="s">
        <v>103</v>
      </c>
      <c r="I42" s="154" t="s">
        <v>156</v>
      </c>
      <c r="J42" s="155" t="s">
        <v>34</v>
      </c>
      <c r="K42" s="133" t="s">
        <v>362</v>
      </c>
      <c r="L42" s="20"/>
      <c r="M42" s="91"/>
      <c r="N42" s="20" t="s">
        <v>96</v>
      </c>
      <c r="O42" s="38"/>
      <c r="P42" s="259" t="s">
        <v>384</v>
      </c>
      <c r="Q42" s="150">
        <f t="shared" si="1"/>
        <v>1</v>
      </c>
      <c r="R42" s="266">
        <f t="shared" si="2"/>
        <v>1</v>
      </c>
      <c r="S42" s="354" t="s">
        <v>433</v>
      </c>
      <c r="T42" s="280"/>
      <c r="U42" s="140"/>
      <c r="V42" s="82"/>
      <c r="W42" s="23"/>
    </row>
    <row r="43" spans="1:23" ht="45.75" thickBot="1" x14ac:dyDescent="0.3">
      <c r="A43" s="23"/>
      <c r="B43" s="70"/>
      <c r="C43" s="65"/>
      <c r="D43" s="103"/>
      <c r="E43" s="463"/>
      <c r="F43" s="465" t="s">
        <v>112</v>
      </c>
      <c r="G43" s="165" t="s">
        <v>140</v>
      </c>
      <c r="H43" s="166" t="s">
        <v>35</v>
      </c>
      <c r="I43" s="74" t="s">
        <v>156</v>
      </c>
      <c r="J43" s="73" t="s">
        <v>36</v>
      </c>
      <c r="K43" s="151" t="s">
        <v>407</v>
      </c>
      <c r="L43" s="94"/>
      <c r="M43" s="91"/>
      <c r="N43" s="20" t="s">
        <v>96</v>
      </c>
      <c r="O43" s="41"/>
      <c r="P43" s="259" t="s">
        <v>384</v>
      </c>
      <c r="Q43" s="150">
        <f t="shared" si="1"/>
        <v>1</v>
      </c>
      <c r="R43" s="266">
        <f t="shared" si="2"/>
        <v>1</v>
      </c>
      <c r="S43" s="354" t="s">
        <v>434</v>
      </c>
      <c r="T43" s="280"/>
      <c r="U43" s="140"/>
      <c r="V43" s="82"/>
      <c r="W43" s="23"/>
    </row>
    <row r="44" spans="1:23" ht="48.75" customHeight="1" thickBot="1" x14ac:dyDescent="0.3">
      <c r="A44" s="23"/>
      <c r="B44" s="70"/>
      <c r="C44" s="65"/>
      <c r="D44" s="103"/>
      <c r="E44" s="463"/>
      <c r="F44" s="465" t="s">
        <v>112</v>
      </c>
      <c r="G44" s="165" t="s">
        <v>141</v>
      </c>
      <c r="H44" s="166" t="s">
        <v>37</v>
      </c>
      <c r="I44" s="154" t="s">
        <v>156</v>
      </c>
      <c r="J44" s="155" t="s">
        <v>38</v>
      </c>
      <c r="K44" s="133" t="s">
        <v>407</v>
      </c>
      <c r="L44" s="94"/>
      <c r="M44" s="91"/>
      <c r="N44" s="20" t="s">
        <v>96</v>
      </c>
      <c r="O44" s="41"/>
      <c r="P44" s="259" t="s">
        <v>384</v>
      </c>
      <c r="Q44" s="150">
        <f t="shared" si="1"/>
        <v>1</v>
      </c>
      <c r="R44" s="266">
        <f t="shared" si="2"/>
        <v>1</v>
      </c>
      <c r="S44" s="280" t="s">
        <v>435</v>
      </c>
      <c r="T44" s="280" t="s">
        <v>436</v>
      </c>
      <c r="U44" s="140"/>
      <c r="V44" s="82"/>
      <c r="W44" s="23"/>
    </row>
    <row r="45" spans="1:23" ht="34.5" customHeight="1" thickBot="1" x14ac:dyDescent="0.3">
      <c r="A45" s="23"/>
      <c r="B45" s="70"/>
      <c r="C45" s="65"/>
      <c r="D45" s="103"/>
      <c r="E45" s="463"/>
      <c r="F45" s="465" t="s">
        <v>112</v>
      </c>
      <c r="G45" s="165" t="s">
        <v>142</v>
      </c>
      <c r="H45" s="166" t="s">
        <v>39</v>
      </c>
      <c r="I45" s="74" t="s">
        <v>156</v>
      </c>
      <c r="J45" s="73" t="s">
        <v>40</v>
      </c>
      <c r="K45" s="151" t="s">
        <v>407</v>
      </c>
      <c r="L45" s="94"/>
      <c r="M45" s="91"/>
      <c r="N45" s="20" t="s">
        <v>96</v>
      </c>
      <c r="O45" s="41"/>
      <c r="P45" s="259" t="s">
        <v>384</v>
      </c>
      <c r="Q45" s="150">
        <f t="shared" si="1"/>
        <v>1</v>
      </c>
      <c r="R45" s="266">
        <f t="shared" si="2"/>
        <v>1</v>
      </c>
      <c r="S45" s="354" t="s">
        <v>437</v>
      </c>
      <c r="T45" s="280"/>
      <c r="U45" s="140"/>
      <c r="V45" s="82"/>
      <c r="W45" s="23"/>
    </row>
    <row r="46" spans="1:23" ht="47.25" customHeight="1" thickBot="1" x14ac:dyDescent="0.3">
      <c r="A46" s="23"/>
      <c r="B46" s="70"/>
      <c r="C46" s="65"/>
      <c r="D46" s="103"/>
      <c r="E46" s="463"/>
      <c r="F46" s="465" t="s">
        <v>112</v>
      </c>
      <c r="G46" s="165" t="s">
        <v>143</v>
      </c>
      <c r="H46" s="166" t="s">
        <v>360</v>
      </c>
      <c r="I46" s="154" t="s">
        <v>156</v>
      </c>
      <c r="J46" s="155" t="s">
        <v>367</v>
      </c>
      <c r="K46" s="133" t="s">
        <v>407</v>
      </c>
      <c r="L46" s="20" t="s">
        <v>251</v>
      </c>
      <c r="M46" s="91"/>
      <c r="N46" s="20" t="s">
        <v>96</v>
      </c>
      <c r="O46" s="41"/>
      <c r="P46" s="259" t="s">
        <v>384</v>
      </c>
      <c r="Q46" s="150">
        <f t="shared" si="1"/>
        <v>1</v>
      </c>
      <c r="R46" s="266">
        <f t="shared" si="2"/>
        <v>1</v>
      </c>
      <c r="S46" s="354" t="s">
        <v>438</v>
      </c>
      <c r="T46" s="280"/>
      <c r="U46" s="140"/>
      <c r="V46" s="82"/>
      <c r="W46" s="23"/>
    </row>
    <row r="47" spans="1:23" ht="57.75" thickBot="1" x14ac:dyDescent="0.3">
      <c r="A47" s="23"/>
      <c r="B47" s="70"/>
      <c r="C47" s="65"/>
      <c r="D47" s="103"/>
      <c r="E47" s="464"/>
      <c r="F47" s="466" t="s">
        <v>112</v>
      </c>
      <c r="G47" s="167" t="s">
        <v>144</v>
      </c>
      <c r="H47" s="168" t="s">
        <v>106</v>
      </c>
      <c r="I47" s="92" t="s">
        <v>156</v>
      </c>
      <c r="J47" s="35" t="s">
        <v>217</v>
      </c>
      <c r="K47" s="19" t="s">
        <v>409</v>
      </c>
      <c r="L47" s="20" t="s">
        <v>356</v>
      </c>
      <c r="M47" s="20" t="s">
        <v>96</v>
      </c>
      <c r="N47" s="20" t="s">
        <v>96</v>
      </c>
      <c r="O47" s="41"/>
      <c r="P47" s="259" t="s">
        <v>384</v>
      </c>
      <c r="Q47" s="150">
        <f t="shared" si="1"/>
        <v>1</v>
      </c>
      <c r="R47" s="267">
        <f t="shared" si="2"/>
        <v>1</v>
      </c>
      <c r="S47" s="355" t="s">
        <v>440</v>
      </c>
      <c r="T47" s="280" t="s">
        <v>439</v>
      </c>
      <c r="U47" s="140"/>
      <c r="V47" s="82"/>
      <c r="W47" s="23"/>
    </row>
    <row r="48" spans="1:23" ht="9.75" customHeight="1" thickBot="1" x14ac:dyDescent="0.3">
      <c r="A48" s="23"/>
      <c r="B48" s="70"/>
      <c r="C48" s="65"/>
      <c r="D48" s="144"/>
      <c r="E48" s="187"/>
      <c r="F48" s="187"/>
      <c r="G48" s="146"/>
      <c r="H48" s="143"/>
      <c r="I48" s="147"/>
      <c r="J48" s="148"/>
      <c r="K48" s="143"/>
      <c r="L48" s="146"/>
      <c r="M48" s="149"/>
      <c r="N48" s="149"/>
      <c r="O48" s="148"/>
      <c r="P48" s="260"/>
      <c r="Q48" s="139"/>
      <c r="R48" s="244"/>
      <c r="S48" s="278"/>
      <c r="T48" s="279"/>
      <c r="U48" s="140"/>
      <c r="V48" s="82"/>
      <c r="W48" s="23"/>
    </row>
    <row r="49" spans="1:23" ht="60.75" thickBot="1" x14ac:dyDescent="0.3">
      <c r="A49" s="23"/>
      <c r="B49" s="70"/>
      <c r="C49" s="65"/>
      <c r="D49" s="144"/>
      <c r="E49" s="467">
        <v>3</v>
      </c>
      <c r="F49" s="468" t="s">
        <v>109</v>
      </c>
      <c r="G49" s="169" t="s">
        <v>145</v>
      </c>
      <c r="H49" s="170" t="s">
        <v>41</v>
      </c>
      <c r="I49" s="174" t="s">
        <v>156</v>
      </c>
      <c r="J49" s="175" t="s">
        <v>252</v>
      </c>
      <c r="K49" s="176" t="s">
        <v>407</v>
      </c>
      <c r="L49" s="20"/>
      <c r="M49" s="94"/>
      <c r="N49" s="20" t="s">
        <v>96</v>
      </c>
      <c r="O49" s="42"/>
      <c r="P49" s="259" t="s">
        <v>384</v>
      </c>
      <c r="Q49" s="150">
        <f>IF(P49="SI",1,IF(P49="PARCIAL",0.5,IF(P49="N/A","",0)))</f>
        <v>1</v>
      </c>
      <c r="R49" s="268">
        <f>Q49</f>
        <v>1</v>
      </c>
      <c r="S49" s="354" t="s">
        <v>441</v>
      </c>
      <c r="T49" s="280"/>
      <c r="U49" s="140"/>
      <c r="V49" s="82"/>
      <c r="W49" s="23"/>
    </row>
    <row r="50" spans="1:23" ht="45.75" thickBot="1" x14ac:dyDescent="0.3">
      <c r="A50" s="23"/>
      <c r="B50" s="70"/>
      <c r="C50" s="65"/>
      <c r="D50" s="144"/>
      <c r="E50" s="467"/>
      <c r="F50" s="469" t="s">
        <v>109</v>
      </c>
      <c r="G50" s="169" t="s">
        <v>146</v>
      </c>
      <c r="H50" s="170" t="s">
        <v>42</v>
      </c>
      <c r="I50" s="60" t="s">
        <v>156</v>
      </c>
      <c r="J50" s="94" t="s">
        <v>229</v>
      </c>
      <c r="K50" s="19" t="s">
        <v>401</v>
      </c>
      <c r="L50" s="20" t="s">
        <v>160</v>
      </c>
      <c r="M50" s="20" t="s">
        <v>96</v>
      </c>
      <c r="N50" s="20" t="s">
        <v>96</v>
      </c>
      <c r="O50" s="42"/>
      <c r="P50" s="259" t="s">
        <v>384</v>
      </c>
      <c r="Q50" s="150">
        <f>IF(P50="SI",1,IF(P50="PARCIAL",0.5,IF(P50="N/A","",0)))</f>
        <v>1</v>
      </c>
      <c r="R50" s="268">
        <f>Q50</f>
        <v>1</v>
      </c>
      <c r="S50" s="362" t="s">
        <v>461</v>
      </c>
      <c r="T50" s="280"/>
      <c r="U50" s="140"/>
      <c r="V50" s="82"/>
      <c r="W50" s="23"/>
    </row>
    <row r="51" spans="1:23" ht="29.25" thickBot="1" x14ac:dyDescent="0.3">
      <c r="A51" s="23"/>
      <c r="B51" s="70"/>
      <c r="C51" s="65"/>
      <c r="D51" s="144"/>
      <c r="E51" s="467"/>
      <c r="F51" s="469" t="s">
        <v>109</v>
      </c>
      <c r="G51" s="169" t="s">
        <v>147</v>
      </c>
      <c r="H51" s="171" t="s">
        <v>43</v>
      </c>
      <c r="I51" s="181" t="s">
        <v>156</v>
      </c>
      <c r="J51" s="182" t="s">
        <v>44</v>
      </c>
      <c r="K51" s="183" t="s">
        <v>401</v>
      </c>
      <c r="L51" s="20" t="s">
        <v>361</v>
      </c>
      <c r="M51" s="20" t="s">
        <v>96</v>
      </c>
      <c r="N51" s="20" t="s">
        <v>96</v>
      </c>
      <c r="O51" s="42"/>
      <c r="P51" s="259" t="s">
        <v>385</v>
      </c>
      <c r="Q51" s="150">
        <f>IF(P51="SI",1,IF(P51="PARCIAL",0.5,IF(P51="N/A","",0)))</f>
        <v>0</v>
      </c>
      <c r="R51" s="263">
        <f>Q51</f>
        <v>0</v>
      </c>
      <c r="S51" s="280"/>
      <c r="T51" s="280"/>
      <c r="U51" s="140"/>
      <c r="V51" s="82"/>
      <c r="W51" s="23"/>
    </row>
    <row r="52" spans="1:23" ht="27" customHeight="1" x14ac:dyDescent="0.25">
      <c r="A52" s="23"/>
      <c r="B52" s="70"/>
      <c r="C52" s="65"/>
      <c r="D52" s="144"/>
      <c r="E52" s="467"/>
      <c r="F52" s="469" t="s">
        <v>109</v>
      </c>
      <c r="G52" s="471" t="s">
        <v>148</v>
      </c>
      <c r="H52" s="519" t="s">
        <v>45</v>
      </c>
      <c r="I52" s="12" t="s">
        <v>156</v>
      </c>
      <c r="J52" s="41" t="s">
        <v>254</v>
      </c>
      <c r="K52" s="389" t="s">
        <v>256</v>
      </c>
      <c r="L52" s="416" t="s">
        <v>160</v>
      </c>
      <c r="M52" s="20" t="s">
        <v>96</v>
      </c>
      <c r="N52" s="20" t="s">
        <v>96</v>
      </c>
      <c r="O52" s="38"/>
      <c r="P52" s="392" t="s">
        <v>384</v>
      </c>
      <c r="Q52" s="430">
        <f>IF(P52="SI",1,IF(P52="PARCIAL",0.5,IF(P52="N/A","",0)))</f>
        <v>1</v>
      </c>
      <c r="R52" s="426">
        <f>Q52</f>
        <v>1</v>
      </c>
      <c r="S52" s="399" t="s">
        <v>442</v>
      </c>
      <c r="T52" s="374"/>
      <c r="U52" s="140"/>
      <c r="V52" s="82"/>
      <c r="W52" s="23"/>
    </row>
    <row r="53" spans="1:23" ht="15" customHeight="1" x14ac:dyDescent="0.25">
      <c r="A53" s="23"/>
      <c r="B53" s="70"/>
      <c r="C53" s="65"/>
      <c r="D53" s="144"/>
      <c r="E53" s="467"/>
      <c r="F53" s="469"/>
      <c r="G53" s="472"/>
      <c r="H53" s="520"/>
      <c r="I53" s="14" t="s">
        <v>156</v>
      </c>
      <c r="J53" s="94" t="s">
        <v>253</v>
      </c>
      <c r="K53" s="390"/>
      <c r="L53" s="416"/>
      <c r="M53" s="20" t="s">
        <v>96</v>
      </c>
      <c r="N53" s="20" t="s">
        <v>96</v>
      </c>
      <c r="O53" s="39"/>
      <c r="P53" s="393"/>
      <c r="Q53" s="431"/>
      <c r="R53" s="427"/>
      <c r="S53" s="374"/>
      <c r="T53" s="374"/>
      <c r="U53" s="140"/>
      <c r="V53" s="82"/>
      <c r="W53" s="23"/>
    </row>
    <row r="54" spans="1:23" ht="30.75" thickBot="1" x14ac:dyDescent="0.3">
      <c r="A54" s="23"/>
      <c r="B54" s="70"/>
      <c r="C54" s="65"/>
      <c r="D54" s="144"/>
      <c r="E54" s="467"/>
      <c r="F54" s="469"/>
      <c r="G54" s="473"/>
      <c r="H54" s="521"/>
      <c r="I54" s="14" t="s">
        <v>156</v>
      </c>
      <c r="J54" s="94" t="s">
        <v>255</v>
      </c>
      <c r="K54" s="391"/>
      <c r="L54" s="416"/>
      <c r="M54" s="20" t="s">
        <v>96</v>
      </c>
      <c r="N54" s="20" t="s">
        <v>96</v>
      </c>
      <c r="O54" s="40"/>
      <c r="P54" s="394"/>
      <c r="Q54" s="432"/>
      <c r="R54" s="428"/>
      <c r="S54" s="374"/>
      <c r="T54" s="374"/>
      <c r="U54" s="140"/>
      <c r="V54" s="82"/>
      <c r="W54" s="23"/>
    </row>
    <row r="55" spans="1:23" ht="135" x14ac:dyDescent="0.25">
      <c r="A55" s="23"/>
      <c r="B55" s="70"/>
      <c r="C55" s="65"/>
      <c r="D55" s="144"/>
      <c r="E55" s="467"/>
      <c r="F55" s="469" t="s">
        <v>109</v>
      </c>
      <c r="G55" s="471" t="s">
        <v>149</v>
      </c>
      <c r="H55" s="474" t="s">
        <v>46</v>
      </c>
      <c r="I55" s="181" t="s">
        <v>156</v>
      </c>
      <c r="J55" s="182" t="s">
        <v>257</v>
      </c>
      <c r="K55" s="219" t="s">
        <v>259</v>
      </c>
      <c r="L55" s="416" t="s">
        <v>165</v>
      </c>
      <c r="M55" s="20" t="s">
        <v>96</v>
      </c>
      <c r="N55" s="20" t="s">
        <v>96</v>
      </c>
      <c r="O55" s="17"/>
      <c r="P55" s="392" t="s">
        <v>384</v>
      </c>
      <c r="Q55" s="430">
        <f>IF(P55="SI",1,IF(P55="PARCIAL",0.5,IF(P55="N/A","",0)))</f>
        <v>1</v>
      </c>
      <c r="R55" s="556">
        <f>Q55</f>
        <v>1</v>
      </c>
      <c r="S55" s="399" t="s">
        <v>443</v>
      </c>
      <c r="T55" s="374"/>
      <c r="U55" s="140"/>
      <c r="V55" s="82"/>
      <c r="W55" s="23"/>
    </row>
    <row r="56" spans="1:23" ht="27" customHeight="1" x14ac:dyDescent="0.25">
      <c r="A56" s="23"/>
      <c r="B56" s="70"/>
      <c r="C56" s="65"/>
      <c r="D56" s="144"/>
      <c r="E56" s="467"/>
      <c r="F56" s="469"/>
      <c r="G56" s="472"/>
      <c r="H56" s="475"/>
      <c r="I56" s="212" t="s">
        <v>156</v>
      </c>
      <c r="J56" s="177" t="s">
        <v>258</v>
      </c>
      <c r="K56" s="221" t="s">
        <v>399</v>
      </c>
      <c r="L56" s="416"/>
      <c r="M56" s="20"/>
      <c r="N56" s="20"/>
      <c r="O56" s="43"/>
      <c r="P56" s="393"/>
      <c r="Q56" s="431"/>
      <c r="R56" s="557"/>
      <c r="S56" s="374"/>
      <c r="T56" s="374"/>
      <c r="U56" s="140"/>
      <c r="V56" s="82"/>
      <c r="W56" s="23"/>
    </row>
    <row r="57" spans="1:23" ht="16.5" customHeight="1" x14ac:dyDescent="0.25">
      <c r="A57" s="23"/>
      <c r="B57" s="70"/>
      <c r="C57" s="65"/>
      <c r="D57" s="144"/>
      <c r="E57" s="467"/>
      <c r="F57" s="469" t="s">
        <v>109</v>
      </c>
      <c r="G57" s="472"/>
      <c r="H57" s="475" t="s">
        <v>46</v>
      </c>
      <c r="I57" s="236" t="s">
        <v>87</v>
      </c>
      <c r="J57" s="178" t="s">
        <v>47</v>
      </c>
      <c r="K57" s="221"/>
      <c r="L57" s="416"/>
      <c r="M57" s="20" t="s">
        <v>96</v>
      </c>
      <c r="N57" s="20" t="s">
        <v>96</v>
      </c>
      <c r="O57" s="18"/>
      <c r="P57" s="393"/>
      <c r="Q57" s="431"/>
      <c r="R57" s="557" t="s">
        <v>46</v>
      </c>
      <c r="S57" s="374"/>
      <c r="T57" s="374"/>
      <c r="U57" s="140"/>
      <c r="V57" s="82"/>
      <c r="W57" s="23"/>
    </row>
    <row r="58" spans="1:23" ht="16.5" customHeight="1" x14ac:dyDescent="0.25">
      <c r="A58" s="23"/>
      <c r="B58" s="70"/>
      <c r="C58" s="65"/>
      <c r="D58" s="144"/>
      <c r="E58" s="467"/>
      <c r="F58" s="469" t="s">
        <v>109</v>
      </c>
      <c r="G58" s="472"/>
      <c r="H58" s="475" t="s">
        <v>46</v>
      </c>
      <c r="I58" s="236" t="s">
        <v>88</v>
      </c>
      <c r="J58" s="178" t="s">
        <v>48</v>
      </c>
      <c r="K58" s="221"/>
      <c r="L58" s="416"/>
      <c r="M58" s="20" t="s">
        <v>96</v>
      </c>
      <c r="N58" s="20" t="s">
        <v>96</v>
      </c>
      <c r="O58" s="18"/>
      <c r="P58" s="393"/>
      <c r="Q58" s="431"/>
      <c r="R58" s="557" t="s">
        <v>46</v>
      </c>
      <c r="S58" s="374"/>
      <c r="T58" s="374"/>
      <c r="U58" s="140"/>
      <c r="V58" s="82"/>
      <c r="W58" s="23"/>
    </row>
    <row r="59" spans="1:23" ht="16.5" customHeight="1" x14ac:dyDescent="0.25">
      <c r="A59" s="23"/>
      <c r="B59" s="70"/>
      <c r="C59" s="65"/>
      <c r="D59" s="144"/>
      <c r="E59" s="467"/>
      <c r="F59" s="469" t="s">
        <v>109</v>
      </c>
      <c r="G59" s="472"/>
      <c r="H59" s="475" t="s">
        <v>46</v>
      </c>
      <c r="I59" s="236" t="s">
        <v>89</v>
      </c>
      <c r="J59" s="178" t="s">
        <v>54</v>
      </c>
      <c r="K59" s="221"/>
      <c r="L59" s="416"/>
      <c r="M59" s="20" t="s">
        <v>96</v>
      </c>
      <c r="N59" s="20" t="s">
        <v>96</v>
      </c>
      <c r="O59" s="18"/>
      <c r="P59" s="393"/>
      <c r="Q59" s="431"/>
      <c r="R59" s="557" t="s">
        <v>46</v>
      </c>
      <c r="S59" s="374"/>
      <c r="T59" s="374"/>
      <c r="U59" s="140"/>
      <c r="V59" s="82"/>
      <c r="W59" s="23"/>
    </row>
    <row r="60" spans="1:23" ht="16.5" customHeight="1" x14ac:dyDescent="0.25">
      <c r="A60" s="23"/>
      <c r="B60" s="70"/>
      <c r="C60" s="65"/>
      <c r="D60" s="144"/>
      <c r="E60" s="467"/>
      <c r="F60" s="469" t="s">
        <v>109</v>
      </c>
      <c r="G60" s="472"/>
      <c r="H60" s="475" t="s">
        <v>46</v>
      </c>
      <c r="I60" s="236" t="s">
        <v>90</v>
      </c>
      <c r="J60" s="178" t="s">
        <v>55</v>
      </c>
      <c r="K60" s="221"/>
      <c r="L60" s="416"/>
      <c r="M60" s="20" t="s">
        <v>96</v>
      </c>
      <c r="N60" s="20" t="s">
        <v>96</v>
      </c>
      <c r="O60" s="18"/>
      <c r="P60" s="393"/>
      <c r="Q60" s="431"/>
      <c r="R60" s="557" t="s">
        <v>46</v>
      </c>
      <c r="S60" s="374"/>
      <c r="T60" s="374"/>
      <c r="U60" s="140"/>
      <c r="V60" s="82"/>
      <c r="W60" s="23"/>
    </row>
    <row r="61" spans="1:23" ht="30" customHeight="1" x14ac:dyDescent="0.25">
      <c r="A61" s="23"/>
      <c r="B61" s="70"/>
      <c r="C61" s="65"/>
      <c r="D61" s="144"/>
      <c r="E61" s="467"/>
      <c r="F61" s="469" t="s">
        <v>109</v>
      </c>
      <c r="G61" s="472"/>
      <c r="H61" s="475" t="s">
        <v>46</v>
      </c>
      <c r="I61" s="236" t="s">
        <v>91</v>
      </c>
      <c r="J61" s="178" t="s">
        <v>56</v>
      </c>
      <c r="K61" s="221"/>
      <c r="L61" s="416"/>
      <c r="M61" s="20" t="s">
        <v>96</v>
      </c>
      <c r="N61" s="20" t="s">
        <v>96</v>
      </c>
      <c r="O61" s="18"/>
      <c r="P61" s="393"/>
      <c r="Q61" s="431"/>
      <c r="R61" s="557" t="s">
        <v>46</v>
      </c>
      <c r="S61" s="374"/>
      <c r="T61" s="374"/>
      <c r="U61" s="140"/>
      <c r="V61" s="82"/>
      <c r="W61" s="23"/>
    </row>
    <row r="62" spans="1:23" ht="16.5" customHeight="1" x14ac:dyDescent="0.25">
      <c r="A62" s="23"/>
      <c r="B62" s="70"/>
      <c r="C62" s="65"/>
      <c r="D62" s="144"/>
      <c r="E62" s="467"/>
      <c r="F62" s="469" t="s">
        <v>109</v>
      </c>
      <c r="G62" s="472"/>
      <c r="H62" s="475" t="s">
        <v>46</v>
      </c>
      <c r="I62" s="236" t="s">
        <v>49</v>
      </c>
      <c r="J62" s="178" t="s">
        <v>57</v>
      </c>
      <c r="K62" s="221"/>
      <c r="L62" s="416"/>
      <c r="M62" s="20" t="s">
        <v>96</v>
      </c>
      <c r="N62" s="20" t="s">
        <v>96</v>
      </c>
      <c r="O62" s="18"/>
      <c r="P62" s="393"/>
      <c r="Q62" s="431"/>
      <c r="R62" s="557" t="s">
        <v>46</v>
      </c>
      <c r="S62" s="374"/>
      <c r="T62" s="374"/>
      <c r="U62" s="140"/>
      <c r="V62" s="82"/>
      <c r="W62" s="23"/>
    </row>
    <row r="63" spans="1:23" ht="16.5" customHeight="1" x14ac:dyDescent="0.25">
      <c r="A63" s="23"/>
      <c r="B63" s="70"/>
      <c r="C63" s="65"/>
      <c r="D63" s="144"/>
      <c r="E63" s="467"/>
      <c r="F63" s="469" t="s">
        <v>109</v>
      </c>
      <c r="G63" s="472"/>
      <c r="H63" s="475" t="s">
        <v>46</v>
      </c>
      <c r="I63" s="236" t="s">
        <v>50</v>
      </c>
      <c r="J63" s="178" t="s">
        <v>58</v>
      </c>
      <c r="K63" s="221"/>
      <c r="L63" s="416"/>
      <c r="M63" s="20" t="s">
        <v>96</v>
      </c>
      <c r="N63" s="20" t="s">
        <v>96</v>
      </c>
      <c r="O63" s="18"/>
      <c r="P63" s="393"/>
      <c r="Q63" s="431"/>
      <c r="R63" s="557" t="s">
        <v>46</v>
      </c>
      <c r="S63" s="374"/>
      <c r="T63" s="374"/>
      <c r="U63" s="140"/>
      <c r="V63" s="82"/>
      <c r="W63" s="23"/>
    </row>
    <row r="64" spans="1:23" ht="16.5" customHeight="1" x14ac:dyDescent="0.25">
      <c r="A64" s="23"/>
      <c r="B64" s="70"/>
      <c r="C64" s="65"/>
      <c r="D64" s="144"/>
      <c r="E64" s="467"/>
      <c r="F64" s="469" t="s">
        <v>109</v>
      </c>
      <c r="G64" s="472"/>
      <c r="H64" s="475" t="s">
        <v>46</v>
      </c>
      <c r="I64" s="236" t="s">
        <v>51</v>
      </c>
      <c r="J64" s="178" t="s">
        <v>59</v>
      </c>
      <c r="K64" s="221"/>
      <c r="L64" s="416"/>
      <c r="M64" s="20" t="s">
        <v>96</v>
      </c>
      <c r="N64" s="20" t="s">
        <v>96</v>
      </c>
      <c r="O64" s="18"/>
      <c r="P64" s="393"/>
      <c r="Q64" s="431"/>
      <c r="R64" s="557" t="s">
        <v>46</v>
      </c>
      <c r="S64" s="374"/>
      <c r="T64" s="374"/>
      <c r="U64" s="140"/>
      <c r="V64" s="82"/>
      <c r="W64" s="23"/>
    </row>
    <row r="65" spans="1:23" ht="37.5" customHeight="1" x14ac:dyDescent="0.25">
      <c r="A65" s="23"/>
      <c r="B65" s="70"/>
      <c r="C65" s="65"/>
      <c r="D65" s="144"/>
      <c r="E65" s="467"/>
      <c r="F65" s="469" t="s">
        <v>109</v>
      </c>
      <c r="G65" s="472"/>
      <c r="H65" s="475" t="s">
        <v>46</v>
      </c>
      <c r="I65" s="236" t="s">
        <v>52</v>
      </c>
      <c r="J65" s="178" t="s">
        <v>60</v>
      </c>
      <c r="K65" s="221"/>
      <c r="L65" s="416"/>
      <c r="M65" s="20" t="s">
        <v>96</v>
      </c>
      <c r="N65" s="20" t="s">
        <v>96</v>
      </c>
      <c r="O65" s="18"/>
      <c r="P65" s="393"/>
      <c r="Q65" s="431"/>
      <c r="R65" s="557" t="s">
        <v>46</v>
      </c>
      <c r="S65" s="374"/>
      <c r="T65" s="374"/>
      <c r="U65" s="140"/>
      <c r="V65" s="82"/>
      <c r="W65" s="23"/>
    </row>
    <row r="66" spans="1:23" ht="30.75" customHeight="1" thickBot="1" x14ac:dyDescent="0.3">
      <c r="A66" s="23"/>
      <c r="B66" s="70"/>
      <c r="C66" s="65"/>
      <c r="D66" s="144"/>
      <c r="E66" s="467"/>
      <c r="F66" s="469" t="s">
        <v>109</v>
      </c>
      <c r="G66" s="473"/>
      <c r="H66" s="476" t="s">
        <v>46</v>
      </c>
      <c r="I66" s="237" t="s">
        <v>53</v>
      </c>
      <c r="J66" s="238" t="s">
        <v>61</v>
      </c>
      <c r="K66" s="239"/>
      <c r="L66" s="416"/>
      <c r="M66" s="20" t="s">
        <v>96</v>
      </c>
      <c r="N66" s="20" t="s">
        <v>96</v>
      </c>
      <c r="O66" s="11"/>
      <c r="P66" s="394"/>
      <c r="Q66" s="432"/>
      <c r="R66" s="557" t="s">
        <v>46</v>
      </c>
      <c r="S66" s="374"/>
      <c r="T66" s="374"/>
      <c r="U66" s="140"/>
      <c r="V66" s="82"/>
      <c r="W66" s="23"/>
    </row>
    <row r="67" spans="1:23" ht="60.75" thickBot="1" x14ac:dyDescent="0.3">
      <c r="A67" s="23"/>
      <c r="B67" s="70"/>
      <c r="C67" s="65"/>
      <c r="D67" s="144"/>
      <c r="E67" s="467"/>
      <c r="F67" s="469" t="s">
        <v>109</v>
      </c>
      <c r="G67" s="169" t="s">
        <v>150</v>
      </c>
      <c r="H67" s="171" t="s">
        <v>62</v>
      </c>
      <c r="I67" s="14" t="s">
        <v>156</v>
      </c>
      <c r="J67" s="94" t="s">
        <v>215</v>
      </c>
      <c r="K67" s="240" t="s">
        <v>410</v>
      </c>
      <c r="L67" s="94"/>
      <c r="M67" s="94"/>
      <c r="N67" s="20" t="s">
        <v>96</v>
      </c>
      <c r="O67" s="42"/>
      <c r="P67" s="259" t="s">
        <v>384</v>
      </c>
      <c r="Q67" s="150">
        <f>IF(P67="SI",1,IF(P67="PARCIAL",0.5,IF(P67="N/A","",0)))</f>
        <v>1</v>
      </c>
      <c r="R67" s="269">
        <f>Q67</f>
        <v>1</v>
      </c>
      <c r="S67" s="354" t="s">
        <v>444</v>
      </c>
      <c r="T67" s="280"/>
      <c r="U67" s="140"/>
      <c r="V67" s="82"/>
      <c r="W67" s="23"/>
    </row>
    <row r="68" spans="1:23" ht="60.75" thickBot="1" x14ac:dyDescent="0.3">
      <c r="A68" s="23"/>
      <c r="B68" s="70"/>
      <c r="C68" s="65"/>
      <c r="D68" s="144"/>
      <c r="E68" s="467"/>
      <c r="F68" s="469" t="s">
        <v>109</v>
      </c>
      <c r="G68" s="169" t="s">
        <v>151</v>
      </c>
      <c r="H68" s="180" t="s">
        <v>63</v>
      </c>
      <c r="I68" s="174" t="s">
        <v>156</v>
      </c>
      <c r="J68" s="175" t="s">
        <v>233</v>
      </c>
      <c r="K68" s="176" t="s">
        <v>230</v>
      </c>
      <c r="L68" s="94"/>
      <c r="M68" s="94"/>
      <c r="N68" s="20" t="s">
        <v>96</v>
      </c>
      <c r="O68" s="42"/>
      <c r="P68" s="259" t="s">
        <v>384</v>
      </c>
      <c r="Q68" s="150">
        <f>IF(P68="SI",1,IF(P68="PARCIAL",0.5,IF(P68="N/A","",0)))</f>
        <v>1</v>
      </c>
      <c r="R68" s="247">
        <f>Q68</f>
        <v>1</v>
      </c>
      <c r="S68" s="367" t="s">
        <v>444</v>
      </c>
      <c r="T68" s="280"/>
      <c r="U68" s="140"/>
      <c r="V68" s="82"/>
      <c r="W68" s="23"/>
    </row>
    <row r="69" spans="1:23" ht="76.5" customHeight="1" thickBot="1" x14ac:dyDescent="0.3">
      <c r="A69" s="23"/>
      <c r="B69" s="70"/>
      <c r="C69" s="65"/>
      <c r="D69" s="144"/>
      <c r="E69" s="467"/>
      <c r="F69" s="470" t="s">
        <v>109</v>
      </c>
      <c r="G69" s="172" t="s">
        <v>152</v>
      </c>
      <c r="H69" s="173" t="s">
        <v>64</v>
      </c>
      <c r="I69" s="13" t="s">
        <v>156</v>
      </c>
      <c r="J69" s="55" t="s">
        <v>66</v>
      </c>
      <c r="K69" s="241" t="s">
        <v>260</v>
      </c>
      <c r="L69" s="94"/>
      <c r="M69" s="94"/>
      <c r="N69" s="20" t="s">
        <v>96</v>
      </c>
      <c r="O69" s="44"/>
      <c r="P69" s="259" t="s">
        <v>384</v>
      </c>
      <c r="Q69" s="150">
        <f>IF(P69="SI",1,IF(P69="PARCIAL",0.5,IF(P69="N/A","",0)))</f>
        <v>1</v>
      </c>
      <c r="R69" s="269">
        <f>Q69</f>
        <v>1</v>
      </c>
      <c r="S69" s="354" t="s">
        <v>445</v>
      </c>
      <c r="T69" s="280"/>
      <c r="U69" s="140"/>
      <c r="V69" s="82"/>
      <c r="W69" s="23"/>
    </row>
    <row r="70" spans="1:23" ht="9.75" customHeight="1" thickBot="1" x14ac:dyDescent="0.3">
      <c r="A70" s="23"/>
      <c r="B70" s="70"/>
      <c r="C70" s="65"/>
      <c r="D70" s="144"/>
      <c r="E70" s="187"/>
      <c r="F70" s="187"/>
      <c r="G70" s="146"/>
      <c r="H70" s="143"/>
      <c r="I70" s="147"/>
      <c r="J70" s="148"/>
      <c r="K70" s="143"/>
      <c r="L70" s="146"/>
      <c r="M70" s="149"/>
      <c r="N70" s="149"/>
      <c r="O70" s="148"/>
      <c r="P70" s="260"/>
      <c r="Q70" s="139"/>
      <c r="R70" s="244"/>
      <c r="S70" s="278"/>
      <c r="T70" s="279"/>
      <c r="U70" s="140"/>
      <c r="V70" s="82"/>
      <c r="W70" s="23"/>
    </row>
    <row r="71" spans="1:23" ht="150" customHeight="1" thickBot="1" x14ac:dyDescent="0.3">
      <c r="A71" s="23"/>
      <c r="B71" s="70"/>
      <c r="C71" s="65"/>
      <c r="D71" s="144"/>
      <c r="E71" s="553">
        <v>4</v>
      </c>
      <c r="F71" s="550" t="s">
        <v>99</v>
      </c>
      <c r="G71" s="477" t="s">
        <v>153</v>
      </c>
      <c r="H71" s="480" t="s">
        <v>129</v>
      </c>
      <c r="I71" s="92" t="s">
        <v>87</v>
      </c>
      <c r="J71" s="93" t="s">
        <v>262</v>
      </c>
      <c r="K71" s="94" t="s">
        <v>266</v>
      </c>
      <c r="L71" s="416" t="s">
        <v>166</v>
      </c>
      <c r="M71" s="20" t="s">
        <v>96</v>
      </c>
      <c r="N71" s="20" t="s">
        <v>96</v>
      </c>
      <c r="O71" s="45"/>
      <c r="P71" s="259" t="s">
        <v>385</v>
      </c>
      <c r="Q71" s="150">
        <f>IF(P71="SI",1,IF(P71="PARCIAL",0.5,IF(P71="N/A","",0)))</f>
        <v>0</v>
      </c>
      <c r="R71" s="424">
        <f>AVERAGE(Q71:Q85)</f>
        <v>0</v>
      </c>
      <c r="S71" s="374"/>
      <c r="T71" s="374"/>
      <c r="U71" s="141"/>
      <c r="V71" s="83"/>
      <c r="W71" s="23"/>
    </row>
    <row r="72" spans="1:23" ht="27" customHeight="1" x14ac:dyDescent="0.25">
      <c r="A72" s="23"/>
      <c r="B72" s="70"/>
      <c r="C72" s="483"/>
      <c r="D72" s="144"/>
      <c r="E72" s="554"/>
      <c r="F72" s="551"/>
      <c r="G72" s="478"/>
      <c r="H72" s="481"/>
      <c r="I72" s="535" t="s">
        <v>88</v>
      </c>
      <c r="J72" s="135" t="s">
        <v>130</v>
      </c>
      <c r="K72" s="189" t="s">
        <v>397</v>
      </c>
      <c r="L72" s="416"/>
      <c r="M72" s="416" t="s">
        <v>96</v>
      </c>
      <c r="N72" s="416" t="s">
        <v>96</v>
      </c>
      <c r="O72" s="419"/>
      <c r="P72" s="379" t="s">
        <v>385</v>
      </c>
      <c r="Q72" s="387">
        <f>IF(P72="SI",1,IF(P72="PARCIAL",0.5,IF(P72="N/A","",0)))</f>
        <v>0</v>
      </c>
      <c r="R72" s="429"/>
      <c r="S72" s="374"/>
      <c r="T72" s="374"/>
      <c r="U72" s="142"/>
      <c r="V72" s="84"/>
      <c r="W72" s="23"/>
    </row>
    <row r="73" spans="1:23" ht="15" customHeight="1" x14ac:dyDescent="0.25">
      <c r="A73" s="23"/>
      <c r="B73" s="70"/>
      <c r="C73" s="483"/>
      <c r="D73" s="144"/>
      <c r="E73" s="554"/>
      <c r="F73" s="551"/>
      <c r="G73" s="478"/>
      <c r="H73" s="481"/>
      <c r="I73" s="536"/>
      <c r="J73" s="188" t="s">
        <v>234</v>
      </c>
      <c r="K73" s="190"/>
      <c r="L73" s="416"/>
      <c r="M73" s="416"/>
      <c r="N73" s="416"/>
      <c r="O73" s="416"/>
      <c r="P73" s="380"/>
      <c r="Q73" s="435"/>
      <c r="R73" s="429"/>
      <c r="S73" s="374"/>
      <c r="T73" s="374"/>
      <c r="U73" s="142"/>
      <c r="V73" s="84"/>
      <c r="W73" s="23"/>
    </row>
    <row r="74" spans="1:23" ht="15" customHeight="1" x14ac:dyDescent="0.25">
      <c r="A74" s="23"/>
      <c r="B74" s="70"/>
      <c r="C74" s="483"/>
      <c r="D74" s="144"/>
      <c r="E74" s="554"/>
      <c r="F74" s="551"/>
      <c r="G74" s="478"/>
      <c r="H74" s="481"/>
      <c r="I74" s="536"/>
      <c r="J74" s="188" t="s">
        <v>235</v>
      </c>
      <c r="K74" s="190"/>
      <c r="L74" s="416"/>
      <c r="M74" s="416"/>
      <c r="N74" s="416"/>
      <c r="O74" s="416"/>
      <c r="P74" s="380"/>
      <c r="Q74" s="435"/>
      <c r="R74" s="429"/>
      <c r="S74" s="374"/>
      <c r="T74" s="374"/>
      <c r="U74" s="142"/>
      <c r="V74" s="84"/>
      <c r="W74" s="23"/>
    </row>
    <row r="75" spans="1:23" ht="15" customHeight="1" x14ac:dyDescent="0.25">
      <c r="A75" s="23"/>
      <c r="B75" s="70"/>
      <c r="C75" s="483"/>
      <c r="D75" s="144"/>
      <c r="E75" s="554"/>
      <c r="F75" s="551"/>
      <c r="G75" s="478"/>
      <c r="H75" s="481"/>
      <c r="I75" s="536"/>
      <c r="J75" s="188" t="s">
        <v>236</v>
      </c>
      <c r="K75" s="190"/>
      <c r="L75" s="416"/>
      <c r="M75" s="416"/>
      <c r="N75" s="416"/>
      <c r="O75" s="416"/>
      <c r="P75" s="380"/>
      <c r="Q75" s="435"/>
      <c r="R75" s="429"/>
      <c r="S75" s="374"/>
      <c r="T75" s="374"/>
      <c r="U75" s="142"/>
      <c r="V75" s="84"/>
      <c r="W75" s="23"/>
    </row>
    <row r="76" spans="1:23" ht="15.75" customHeight="1" thickBot="1" x14ac:dyDescent="0.3">
      <c r="A76" s="23"/>
      <c r="B76" s="70"/>
      <c r="C76" s="483"/>
      <c r="D76" s="144"/>
      <c r="E76" s="554"/>
      <c r="F76" s="551"/>
      <c r="G76" s="478"/>
      <c r="H76" s="481"/>
      <c r="I76" s="537"/>
      <c r="J76" s="191" t="s">
        <v>67</v>
      </c>
      <c r="K76" s="192"/>
      <c r="L76" s="416"/>
      <c r="M76" s="416"/>
      <c r="N76" s="416"/>
      <c r="O76" s="418"/>
      <c r="P76" s="381"/>
      <c r="Q76" s="388"/>
      <c r="R76" s="429"/>
      <c r="S76" s="374"/>
      <c r="T76" s="374"/>
      <c r="U76" s="142"/>
      <c r="V76" s="84"/>
      <c r="W76" s="23"/>
    </row>
    <row r="77" spans="1:23" ht="45.75" thickBot="1" x14ac:dyDescent="0.3">
      <c r="A77" s="23"/>
      <c r="B77" s="70"/>
      <c r="C77" s="65"/>
      <c r="D77" s="144"/>
      <c r="E77" s="554"/>
      <c r="F77" s="551"/>
      <c r="G77" s="478"/>
      <c r="H77" s="481"/>
      <c r="I77" s="92" t="s">
        <v>89</v>
      </c>
      <c r="J77" s="93" t="s">
        <v>261</v>
      </c>
      <c r="K77" s="94" t="s">
        <v>397</v>
      </c>
      <c r="L77" s="416"/>
      <c r="M77" s="20" t="s">
        <v>96</v>
      </c>
      <c r="N77" s="20" t="s">
        <v>96</v>
      </c>
      <c r="O77" s="46"/>
      <c r="P77" s="259" t="s">
        <v>385</v>
      </c>
      <c r="Q77" s="150">
        <f t="shared" ref="Q77:Q82" si="3">IF(P77="SI",1,IF(P77="PARCIAL",0.5,IF(P77="N/A","",0)))</f>
        <v>0</v>
      </c>
      <c r="R77" s="429"/>
      <c r="S77" s="374"/>
      <c r="T77" s="374"/>
      <c r="U77" s="140"/>
      <c r="V77" s="82"/>
      <c r="W77" s="23"/>
    </row>
    <row r="78" spans="1:23" ht="30.75" thickBot="1" x14ac:dyDescent="0.3">
      <c r="A78" s="23"/>
      <c r="B78" s="70"/>
      <c r="C78" s="65"/>
      <c r="D78" s="144"/>
      <c r="E78" s="554"/>
      <c r="F78" s="551"/>
      <c r="G78" s="478"/>
      <c r="H78" s="481"/>
      <c r="I78" s="193" t="s">
        <v>90</v>
      </c>
      <c r="J78" s="134" t="s">
        <v>263</v>
      </c>
      <c r="K78" s="194" t="s">
        <v>397</v>
      </c>
      <c r="L78" s="416"/>
      <c r="M78" s="20" t="s">
        <v>96</v>
      </c>
      <c r="N78" s="20" t="s">
        <v>96</v>
      </c>
      <c r="O78" s="46"/>
      <c r="P78" s="259" t="s">
        <v>385</v>
      </c>
      <c r="Q78" s="150">
        <f t="shared" si="3"/>
        <v>0</v>
      </c>
      <c r="R78" s="429"/>
      <c r="S78" s="374"/>
      <c r="T78" s="374"/>
      <c r="U78" s="140"/>
      <c r="V78" s="82"/>
      <c r="W78" s="23"/>
    </row>
    <row r="79" spans="1:23" ht="30.75" thickBot="1" x14ac:dyDescent="0.3">
      <c r="A79" s="23"/>
      <c r="B79" s="70"/>
      <c r="C79" s="65"/>
      <c r="D79" s="144"/>
      <c r="E79" s="554"/>
      <c r="F79" s="551"/>
      <c r="G79" s="478"/>
      <c r="H79" s="481"/>
      <c r="I79" s="92" t="s">
        <v>91</v>
      </c>
      <c r="J79" s="93" t="s">
        <v>264</v>
      </c>
      <c r="K79" s="94" t="s">
        <v>397</v>
      </c>
      <c r="L79" s="416"/>
      <c r="M79" s="20" t="s">
        <v>96</v>
      </c>
      <c r="N79" s="20" t="s">
        <v>96</v>
      </c>
      <c r="O79" s="46"/>
      <c r="P79" s="259" t="s">
        <v>385</v>
      </c>
      <c r="Q79" s="150">
        <f t="shared" si="3"/>
        <v>0</v>
      </c>
      <c r="R79" s="429"/>
      <c r="S79" s="374"/>
      <c r="T79" s="374"/>
      <c r="U79" s="140"/>
      <c r="V79" s="82"/>
      <c r="W79" s="23"/>
    </row>
    <row r="80" spans="1:23" ht="27" customHeight="1" thickBot="1" x14ac:dyDescent="0.3">
      <c r="A80" s="23"/>
      <c r="B80" s="70"/>
      <c r="C80" s="65"/>
      <c r="D80" s="144"/>
      <c r="E80" s="554"/>
      <c r="F80" s="551"/>
      <c r="G80" s="478"/>
      <c r="H80" s="481"/>
      <c r="I80" s="193" t="s">
        <v>49</v>
      </c>
      <c r="J80" s="134" t="s">
        <v>265</v>
      </c>
      <c r="K80" s="194"/>
      <c r="L80" s="416"/>
      <c r="M80" s="20" t="s">
        <v>96</v>
      </c>
      <c r="N80" s="20" t="s">
        <v>96</v>
      </c>
      <c r="O80" s="46"/>
      <c r="P80" s="259" t="s">
        <v>385</v>
      </c>
      <c r="Q80" s="150">
        <f t="shared" si="3"/>
        <v>0</v>
      </c>
      <c r="R80" s="429"/>
      <c r="S80" s="374"/>
      <c r="T80" s="374"/>
      <c r="U80" s="140"/>
      <c r="V80" s="82"/>
      <c r="W80" s="23"/>
    </row>
    <row r="81" spans="1:23" ht="45.75" thickBot="1" x14ac:dyDescent="0.3">
      <c r="A81" s="23"/>
      <c r="B81" s="70"/>
      <c r="C81" s="65"/>
      <c r="D81" s="144"/>
      <c r="E81" s="554"/>
      <c r="F81" s="551"/>
      <c r="G81" s="478"/>
      <c r="H81" s="481"/>
      <c r="I81" s="92" t="s">
        <v>50</v>
      </c>
      <c r="J81" s="93" t="s">
        <v>68</v>
      </c>
      <c r="K81" s="94"/>
      <c r="L81" s="416"/>
      <c r="M81" s="20" t="s">
        <v>96</v>
      </c>
      <c r="N81" s="20" t="s">
        <v>96</v>
      </c>
      <c r="O81" s="46"/>
      <c r="P81" s="259" t="s">
        <v>385</v>
      </c>
      <c r="Q81" s="150">
        <f t="shared" si="3"/>
        <v>0</v>
      </c>
      <c r="R81" s="429"/>
      <c r="S81" s="374"/>
      <c r="T81" s="374"/>
      <c r="U81" s="140"/>
      <c r="V81" s="82"/>
      <c r="W81" s="23"/>
    </row>
    <row r="82" spans="1:23" ht="45" x14ac:dyDescent="0.25">
      <c r="A82" s="23"/>
      <c r="B82" s="70"/>
      <c r="C82" s="483"/>
      <c r="D82" s="144"/>
      <c r="E82" s="554"/>
      <c r="F82" s="551"/>
      <c r="G82" s="478"/>
      <c r="H82" s="481"/>
      <c r="I82" s="535" t="s">
        <v>51</v>
      </c>
      <c r="J82" s="135" t="s">
        <v>267</v>
      </c>
      <c r="K82" s="189" t="s">
        <v>397</v>
      </c>
      <c r="L82" s="416"/>
      <c r="M82" s="416" t="s">
        <v>96</v>
      </c>
      <c r="N82" s="416" t="s">
        <v>96</v>
      </c>
      <c r="O82" s="433"/>
      <c r="P82" s="379" t="s">
        <v>385</v>
      </c>
      <c r="Q82" s="387">
        <f t="shared" si="3"/>
        <v>0</v>
      </c>
      <c r="R82" s="429"/>
      <c r="S82" s="374"/>
      <c r="T82" s="374"/>
      <c r="U82" s="143"/>
      <c r="V82" s="85"/>
      <c r="W82" s="23"/>
    </row>
    <row r="83" spans="1:23" ht="15" customHeight="1" x14ac:dyDescent="0.25">
      <c r="A83" s="23"/>
      <c r="B83" s="70"/>
      <c r="C83" s="483"/>
      <c r="D83" s="144"/>
      <c r="E83" s="554"/>
      <c r="F83" s="551"/>
      <c r="G83" s="478"/>
      <c r="H83" s="481"/>
      <c r="I83" s="536"/>
      <c r="J83" s="188" t="s">
        <v>167</v>
      </c>
      <c r="K83" s="190"/>
      <c r="L83" s="416"/>
      <c r="M83" s="416"/>
      <c r="N83" s="416"/>
      <c r="O83" s="433"/>
      <c r="P83" s="380"/>
      <c r="Q83" s="435"/>
      <c r="R83" s="429"/>
      <c r="S83" s="374"/>
      <c r="T83" s="374"/>
      <c r="U83" s="143"/>
      <c r="V83" s="85"/>
      <c r="W83" s="23"/>
    </row>
    <row r="84" spans="1:23" ht="15" customHeight="1" x14ac:dyDescent="0.25">
      <c r="A84" s="23"/>
      <c r="B84" s="70"/>
      <c r="C84" s="483"/>
      <c r="D84" s="144"/>
      <c r="E84" s="554"/>
      <c r="F84" s="551"/>
      <c r="G84" s="478"/>
      <c r="H84" s="481"/>
      <c r="I84" s="536"/>
      <c r="J84" s="188" t="s">
        <v>131</v>
      </c>
      <c r="K84" s="190"/>
      <c r="L84" s="416"/>
      <c r="M84" s="416"/>
      <c r="N84" s="416"/>
      <c r="O84" s="433"/>
      <c r="P84" s="380"/>
      <c r="Q84" s="435"/>
      <c r="R84" s="429"/>
      <c r="S84" s="374"/>
      <c r="T84" s="374"/>
      <c r="U84" s="143"/>
      <c r="V84" s="85"/>
      <c r="W84" s="23"/>
    </row>
    <row r="85" spans="1:23" ht="15.75" customHeight="1" thickBot="1" x14ac:dyDescent="0.3">
      <c r="A85" s="23"/>
      <c r="B85" s="70"/>
      <c r="C85" s="483"/>
      <c r="D85" s="144"/>
      <c r="E85" s="554"/>
      <c r="F85" s="551"/>
      <c r="G85" s="479"/>
      <c r="H85" s="482"/>
      <c r="I85" s="537"/>
      <c r="J85" s="191" t="s">
        <v>132</v>
      </c>
      <c r="K85" s="192"/>
      <c r="L85" s="416"/>
      <c r="M85" s="416"/>
      <c r="N85" s="416"/>
      <c r="O85" s="434"/>
      <c r="P85" s="381"/>
      <c r="Q85" s="388"/>
      <c r="R85" s="425"/>
      <c r="S85" s="374"/>
      <c r="T85" s="374"/>
      <c r="U85" s="143"/>
      <c r="V85" s="85"/>
      <c r="W85" s="23"/>
    </row>
    <row r="86" spans="1:23" ht="27" customHeight="1" x14ac:dyDescent="0.25">
      <c r="A86" s="23"/>
      <c r="B86" s="70"/>
      <c r="C86" s="483"/>
      <c r="D86" s="144"/>
      <c r="E86" s="554"/>
      <c r="F86" s="551"/>
      <c r="G86" s="477" t="s">
        <v>154</v>
      </c>
      <c r="H86" s="480" t="s">
        <v>133</v>
      </c>
      <c r="I86" s="534" t="s">
        <v>87</v>
      </c>
      <c r="J86" s="93" t="s">
        <v>268</v>
      </c>
      <c r="K86" s="491" t="s">
        <v>398</v>
      </c>
      <c r="L86" s="416" t="s">
        <v>166</v>
      </c>
      <c r="M86" s="416" t="s">
        <v>96</v>
      </c>
      <c r="N86" s="416" t="s">
        <v>96</v>
      </c>
      <c r="O86" s="417"/>
      <c r="P86" s="392" t="s">
        <v>384</v>
      </c>
      <c r="Q86" s="395">
        <f>IF(P86="SI",1,IF(P86="PARCIAL",0.5,IF(P86="N/A","",0)))</f>
        <v>1</v>
      </c>
      <c r="R86" s="424">
        <f>AVERAGE(Q86:Q91)</f>
        <v>0.66666666666666663</v>
      </c>
      <c r="S86" s="374" t="s">
        <v>465</v>
      </c>
      <c r="T86" s="374"/>
      <c r="U86" s="142"/>
      <c r="V86" s="84"/>
      <c r="W86" s="23"/>
    </row>
    <row r="87" spans="1:23" ht="27" customHeight="1" x14ac:dyDescent="0.25">
      <c r="A87" s="23"/>
      <c r="B87" s="70"/>
      <c r="C87" s="483"/>
      <c r="D87" s="144"/>
      <c r="E87" s="554"/>
      <c r="F87" s="551"/>
      <c r="G87" s="478"/>
      <c r="H87" s="481"/>
      <c r="I87" s="534"/>
      <c r="J87" s="95" t="s">
        <v>134</v>
      </c>
      <c r="K87" s="491"/>
      <c r="L87" s="416"/>
      <c r="M87" s="416"/>
      <c r="N87" s="416"/>
      <c r="O87" s="416"/>
      <c r="P87" s="393"/>
      <c r="Q87" s="396"/>
      <c r="R87" s="429"/>
      <c r="S87" s="374"/>
      <c r="T87" s="374"/>
      <c r="U87" s="142"/>
      <c r="V87" s="84"/>
      <c r="W87" s="23"/>
    </row>
    <row r="88" spans="1:23" ht="27" customHeight="1" x14ac:dyDescent="0.25">
      <c r="A88" s="23"/>
      <c r="B88" s="70"/>
      <c r="C88" s="483"/>
      <c r="D88" s="144"/>
      <c r="E88" s="554"/>
      <c r="F88" s="551"/>
      <c r="G88" s="478"/>
      <c r="H88" s="481"/>
      <c r="I88" s="534"/>
      <c r="J88" s="95" t="s">
        <v>131</v>
      </c>
      <c r="K88" s="491"/>
      <c r="L88" s="416"/>
      <c r="M88" s="416"/>
      <c r="N88" s="416"/>
      <c r="O88" s="416"/>
      <c r="P88" s="393"/>
      <c r="Q88" s="396"/>
      <c r="R88" s="429"/>
      <c r="S88" s="374"/>
      <c r="T88" s="374"/>
      <c r="U88" s="142"/>
      <c r="V88" s="84"/>
      <c r="W88" s="23"/>
    </row>
    <row r="89" spans="1:23" ht="27" customHeight="1" thickBot="1" x14ac:dyDescent="0.3">
      <c r="A89" s="23"/>
      <c r="B89" s="70"/>
      <c r="C89" s="483"/>
      <c r="D89" s="144"/>
      <c r="E89" s="554"/>
      <c r="F89" s="551"/>
      <c r="G89" s="478"/>
      <c r="H89" s="481"/>
      <c r="I89" s="534"/>
      <c r="J89" s="95" t="s">
        <v>132</v>
      </c>
      <c r="K89" s="491"/>
      <c r="L89" s="416"/>
      <c r="M89" s="416"/>
      <c r="N89" s="416"/>
      <c r="O89" s="418"/>
      <c r="P89" s="394"/>
      <c r="Q89" s="397"/>
      <c r="R89" s="429"/>
      <c r="S89" s="374"/>
      <c r="T89" s="374"/>
      <c r="U89" s="142"/>
      <c r="V89" s="84"/>
      <c r="W89" s="23"/>
    </row>
    <row r="90" spans="1:23" ht="46.5" customHeight="1" thickBot="1" x14ac:dyDescent="0.3">
      <c r="A90" s="23"/>
      <c r="B90" s="70"/>
      <c r="C90" s="65"/>
      <c r="D90" s="144"/>
      <c r="E90" s="554"/>
      <c r="F90" s="551"/>
      <c r="G90" s="478"/>
      <c r="H90" s="481" t="s">
        <v>69</v>
      </c>
      <c r="I90" s="193" t="s">
        <v>88</v>
      </c>
      <c r="J90" s="134" t="s">
        <v>269</v>
      </c>
      <c r="K90" s="195" t="s">
        <v>397</v>
      </c>
      <c r="L90" s="416"/>
      <c r="M90" s="20" t="s">
        <v>96</v>
      </c>
      <c r="N90" s="20" t="s">
        <v>96</v>
      </c>
      <c r="O90" s="49"/>
      <c r="P90" s="259" t="s">
        <v>384</v>
      </c>
      <c r="Q90" s="150">
        <f>IF(P90="SI",1,IF(P90="PARCIAL",0.5,IF(P90="N/A","",0)))</f>
        <v>1</v>
      </c>
      <c r="R90" s="429" t="s">
        <v>69</v>
      </c>
      <c r="S90" s="374"/>
      <c r="T90" s="374"/>
      <c r="U90" s="140"/>
      <c r="V90" s="82"/>
      <c r="W90" s="23"/>
    </row>
    <row r="91" spans="1:23" ht="27" customHeight="1" thickBot="1" x14ac:dyDescent="0.3">
      <c r="A91" s="23"/>
      <c r="B91" s="70"/>
      <c r="C91" s="65"/>
      <c r="D91" s="144"/>
      <c r="E91" s="554"/>
      <c r="F91" s="551"/>
      <c r="G91" s="479"/>
      <c r="H91" s="482" t="s">
        <v>69</v>
      </c>
      <c r="I91" s="92" t="s">
        <v>89</v>
      </c>
      <c r="J91" s="93" t="s">
        <v>270</v>
      </c>
      <c r="K91" s="97" t="s">
        <v>271</v>
      </c>
      <c r="L91" s="416"/>
      <c r="M91" s="20" t="s">
        <v>96</v>
      </c>
      <c r="N91" s="20" t="s">
        <v>96</v>
      </c>
      <c r="O91" s="51"/>
      <c r="P91" s="259" t="s">
        <v>385</v>
      </c>
      <c r="Q91" s="150">
        <f>IF(P91="SI",1,IF(P91="PARCIAL",0.5,IF(P91="N/A","",0)))</f>
        <v>0</v>
      </c>
      <c r="R91" s="425" t="s">
        <v>69</v>
      </c>
      <c r="S91" s="374"/>
      <c r="T91" s="374"/>
      <c r="U91" s="140"/>
      <c r="V91" s="82"/>
      <c r="W91" s="23"/>
    </row>
    <row r="92" spans="1:23" ht="144" customHeight="1" thickBot="1" x14ac:dyDescent="0.3">
      <c r="A92" s="23"/>
      <c r="B92" s="70"/>
      <c r="C92" s="65"/>
      <c r="D92" s="144"/>
      <c r="E92" s="555"/>
      <c r="F92" s="552"/>
      <c r="G92" s="167" t="s">
        <v>155</v>
      </c>
      <c r="H92" s="363" t="s">
        <v>70</v>
      </c>
      <c r="I92" s="193" t="s">
        <v>156</v>
      </c>
      <c r="J92" s="134" t="s">
        <v>71</v>
      </c>
      <c r="K92" s="195" t="s">
        <v>397</v>
      </c>
      <c r="L92" s="20" t="s">
        <v>166</v>
      </c>
      <c r="M92" s="20" t="s">
        <v>96</v>
      </c>
      <c r="N92" s="20" t="s">
        <v>96</v>
      </c>
      <c r="O92" s="47"/>
      <c r="P92" s="259" t="s">
        <v>385</v>
      </c>
      <c r="Q92" s="150">
        <f>IF(P92="SI",1,IF(P92="PARCIAL",0.5,IF(P92="N/A","",0)))</f>
        <v>0</v>
      </c>
      <c r="R92" s="267">
        <f>AVERAGE(Q92)</f>
        <v>0</v>
      </c>
      <c r="S92" s="366"/>
      <c r="T92" s="366" t="s">
        <v>464</v>
      </c>
      <c r="U92" s="140"/>
      <c r="V92" s="82"/>
      <c r="W92" s="23"/>
    </row>
    <row r="93" spans="1:23" ht="9.75" customHeight="1" thickBot="1" x14ac:dyDescent="0.3">
      <c r="A93" s="23"/>
      <c r="B93" s="70"/>
      <c r="C93" s="65"/>
      <c r="D93" s="144"/>
      <c r="E93" s="187"/>
      <c r="F93" s="187"/>
      <c r="G93" s="146"/>
      <c r="H93" s="143"/>
      <c r="I93" s="147"/>
      <c r="J93" s="148"/>
      <c r="K93" s="143"/>
      <c r="L93" s="146"/>
      <c r="M93" s="149"/>
      <c r="N93" s="149"/>
      <c r="O93" s="148"/>
      <c r="P93" s="260"/>
      <c r="Q93" s="139"/>
      <c r="R93" s="244"/>
      <c r="S93" s="278"/>
      <c r="T93" s="279"/>
      <c r="U93" s="140"/>
      <c r="V93" s="82"/>
      <c r="W93" s="23"/>
    </row>
    <row r="94" spans="1:23" ht="75.75" thickBot="1" x14ac:dyDescent="0.3">
      <c r="A94" s="23"/>
      <c r="B94" s="70"/>
      <c r="C94" s="65"/>
      <c r="D94" s="144"/>
      <c r="E94" s="538">
        <v>5</v>
      </c>
      <c r="F94" s="493" t="s">
        <v>100</v>
      </c>
      <c r="G94" s="116" t="s">
        <v>178</v>
      </c>
      <c r="H94" s="161" t="s">
        <v>72</v>
      </c>
      <c r="I94" s="92" t="s">
        <v>156</v>
      </c>
      <c r="J94" s="93" t="s">
        <v>73</v>
      </c>
      <c r="K94" s="96"/>
      <c r="L94" s="484" t="s">
        <v>168</v>
      </c>
      <c r="M94" s="20" t="s">
        <v>96</v>
      </c>
      <c r="N94" s="20" t="s">
        <v>96</v>
      </c>
      <c r="O94" s="48"/>
      <c r="P94" s="259" t="s">
        <v>384</v>
      </c>
      <c r="Q94" s="150">
        <f>IF(P94="SI",1,IF(P94="PARCIAL",0.5,IF(P94="N/A","",0)))</f>
        <v>1</v>
      </c>
      <c r="R94" s="248">
        <f>Q94</f>
        <v>1</v>
      </c>
      <c r="S94" s="356" t="s">
        <v>446</v>
      </c>
      <c r="T94" s="281"/>
      <c r="U94" s="140"/>
      <c r="V94" s="82"/>
      <c r="W94" s="23"/>
    </row>
    <row r="95" spans="1:23" ht="120.75" thickBot="1" x14ac:dyDescent="0.3">
      <c r="A95" s="23"/>
      <c r="B95" s="70"/>
      <c r="C95" s="65"/>
      <c r="D95" s="144"/>
      <c r="E95" s="539"/>
      <c r="F95" s="494"/>
      <c r="G95" s="510" t="s">
        <v>179</v>
      </c>
      <c r="H95" s="512" t="s">
        <v>74</v>
      </c>
      <c r="I95" s="162" t="s">
        <v>156</v>
      </c>
      <c r="J95" s="118" t="s">
        <v>272</v>
      </c>
      <c r="K95" s="196" t="s">
        <v>400</v>
      </c>
      <c r="L95" s="484"/>
      <c r="M95" s="20" t="s">
        <v>96</v>
      </c>
      <c r="N95" s="20" t="s">
        <v>96</v>
      </c>
      <c r="O95" s="49"/>
      <c r="P95" s="259" t="s">
        <v>384</v>
      </c>
      <c r="Q95" s="150">
        <f>IF(P95="SI",1,IF(P95="PARCIAL",0.5,IF(P95="N/A","",0)))</f>
        <v>1</v>
      </c>
      <c r="R95" s="404">
        <f>AVERAGE(Q95:Q97)</f>
        <v>1</v>
      </c>
      <c r="S95" s="378" t="s">
        <v>466</v>
      </c>
      <c r="T95" s="368"/>
      <c r="U95" s="140"/>
      <c r="V95" s="82"/>
      <c r="W95" s="23"/>
    </row>
    <row r="96" spans="1:23" ht="27" customHeight="1" thickBot="1" x14ac:dyDescent="0.3">
      <c r="A96" s="23"/>
      <c r="B96" s="70"/>
      <c r="C96" s="65"/>
      <c r="D96" s="144"/>
      <c r="E96" s="539"/>
      <c r="F96" s="494"/>
      <c r="G96" s="522"/>
      <c r="H96" s="523"/>
      <c r="I96" s="92" t="s">
        <v>156</v>
      </c>
      <c r="J96" s="93" t="s">
        <v>125</v>
      </c>
      <c r="K96" s="94"/>
      <c r="L96" s="484"/>
      <c r="M96" s="20"/>
      <c r="N96" s="20"/>
      <c r="O96" s="50"/>
      <c r="P96" s="259" t="s">
        <v>384</v>
      </c>
      <c r="Q96" s="150">
        <f>IF(P96="SI",1,IF(P96="PARCIAL",0.5,IF(P96="N/A","",0)))</f>
        <v>1</v>
      </c>
      <c r="R96" s="405"/>
      <c r="S96" s="370"/>
      <c r="T96" s="370"/>
      <c r="U96" s="140"/>
      <c r="V96" s="82"/>
      <c r="W96" s="23"/>
    </row>
    <row r="97" spans="1:23" ht="27" customHeight="1" thickBot="1" x14ac:dyDescent="0.3">
      <c r="A97" s="23"/>
      <c r="B97" s="70"/>
      <c r="C97" s="65"/>
      <c r="D97" s="144"/>
      <c r="E97" s="539"/>
      <c r="F97" s="494"/>
      <c r="G97" s="511"/>
      <c r="H97" s="513"/>
      <c r="I97" s="162" t="s">
        <v>156</v>
      </c>
      <c r="J97" s="118" t="s">
        <v>126</v>
      </c>
      <c r="K97" s="196"/>
      <c r="L97" s="484"/>
      <c r="M97" s="20"/>
      <c r="N97" s="20"/>
      <c r="O97" s="50"/>
      <c r="P97" s="259" t="s">
        <v>384</v>
      </c>
      <c r="Q97" s="150">
        <f>IF(P97="SI",1,IF(P97="PARCIAL",0.5,IF(P97="N/A","",0)))</f>
        <v>1</v>
      </c>
      <c r="R97" s="406"/>
      <c r="S97" s="369"/>
      <c r="T97" s="369"/>
      <c r="U97" s="140"/>
      <c r="V97" s="82"/>
      <c r="W97" s="23"/>
    </row>
    <row r="98" spans="1:23" ht="60.75" thickBot="1" x14ac:dyDescent="0.3">
      <c r="A98" s="23"/>
      <c r="B98" s="70"/>
      <c r="C98" s="65"/>
      <c r="D98" s="144"/>
      <c r="E98" s="540"/>
      <c r="F98" s="495"/>
      <c r="G98" s="116" t="s">
        <v>180</v>
      </c>
      <c r="H98" s="161" t="s">
        <v>75</v>
      </c>
      <c r="I98" s="92" t="s">
        <v>156</v>
      </c>
      <c r="J98" s="93" t="s">
        <v>273</v>
      </c>
      <c r="K98" s="94" t="s">
        <v>401</v>
      </c>
      <c r="L98" s="484"/>
      <c r="M98" s="20"/>
      <c r="N98" s="20" t="s">
        <v>96</v>
      </c>
      <c r="O98" s="51"/>
      <c r="P98" s="259" t="s">
        <v>384</v>
      </c>
      <c r="Q98" s="150">
        <f>IF(P98="SI",1,IF(P98="PARCIAL",0.5,IF(P98="N/A","",0)))</f>
        <v>1</v>
      </c>
      <c r="R98" s="248">
        <f>Q98</f>
        <v>1</v>
      </c>
      <c r="S98" s="356" t="s">
        <v>447</v>
      </c>
      <c r="T98" s="281"/>
      <c r="U98" s="140"/>
      <c r="V98" s="82"/>
      <c r="W98" s="23"/>
    </row>
    <row r="99" spans="1:23" ht="9.75" customHeight="1" thickBot="1" x14ac:dyDescent="0.3">
      <c r="A99" s="23"/>
      <c r="B99" s="70"/>
      <c r="C99" s="65"/>
      <c r="D99" s="144"/>
      <c r="E99" s="187"/>
      <c r="F99" s="187"/>
      <c r="G99" s="146"/>
      <c r="H99" s="143"/>
      <c r="I99" s="147"/>
      <c r="J99" s="148"/>
      <c r="K99" s="143"/>
      <c r="L99" s="146"/>
      <c r="M99" s="149"/>
      <c r="N99" s="149"/>
      <c r="O99" s="148"/>
      <c r="P99" s="260"/>
      <c r="Q99" s="139"/>
      <c r="R99" s="244"/>
      <c r="S99" s="278"/>
      <c r="T99" s="279"/>
      <c r="U99" s="140"/>
      <c r="V99" s="82"/>
      <c r="W99" s="23"/>
    </row>
    <row r="100" spans="1:23" ht="57.75" customHeight="1" thickBot="1" x14ac:dyDescent="0.3">
      <c r="A100" s="23"/>
      <c r="B100" s="70"/>
      <c r="C100" s="65"/>
      <c r="D100" s="144"/>
      <c r="E100" s="550">
        <v>6</v>
      </c>
      <c r="F100" s="550" t="s">
        <v>107</v>
      </c>
      <c r="G100" s="477" t="s">
        <v>181</v>
      </c>
      <c r="H100" s="507" t="s">
        <v>76</v>
      </c>
      <c r="I100" s="154" t="s">
        <v>87</v>
      </c>
      <c r="J100" s="199" t="s">
        <v>274</v>
      </c>
      <c r="K100" s="200" t="s">
        <v>282</v>
      </c>
      <c r="L100" s="484" t="s">
        <v>169</v>
      </c>
      <c r="M100" s="20" t="s">
        <v>96</v>
      </c>
      <c r="N100" s="20" t="s">
        <v>96</v>
      </c>
      <c r="O100" s="52"/>
      <c r="P100" s="259" t="s">
        <v>384</v>
      </c>
      <c r="Q100" s="150">
        <f t="shared" ref="Q100:Q108" si="4">IF(P100="SI",1,IF(P100="PARCIAL",0.5,IF(P100="N/A","",0)))</f>
        <v>1</v>
      </c>
      <c r="R100" s="407">
        <f>AVERAGE(Q100:Q107)</f>
        <v>0.875</v>
      </c>
      <c r="S100" s="368" t="s">
        <v>468</v>
      </c>
      <c r="T100" s="368" t="s">
        <v>467</v>
      </c>
      <c r="U100" s="140"/>
      <c r="V100" s="82"/>
      <c r="W100" s="23"/>
    </row>
    <row r="101" spans="1:23" ht="27" customHeight="1" thickBot="1" x14ac:dyDescent="0.3">
      <c r="A101" s="23"/>
      <c r="B101" s="70"/>
      <c r="C101" s="65"/>
      <c r="D101" s="144"/>
      <c r="E101" s="551"/>
      <c r="F101" s="551"/>
      <c r="G101" s="478"/>
      <c r="H101" s="508" t="s">
        <v>76</v>
      </c>
      <c r="I101" s="92" t="s">
        <v>88</v>
      </c>
      <c r="J101" s="93" t="s">
        <v>275</v>
      </c>
      <c r="K101" s="90"/>
      <c r="L101" s="484"/>
      <c r="M101" s="20" t="s">
        <v>96</v>
      </c>
      <c r="N101" s="20" t="s">
        <v>96</v>
      </c>
      <c r="O101" s="53"/>
      <c r="P101" s="259" t="s">
        <v>384</v>
      </c>
      <c r="Q101" s="150">
        <f t="shared" si="4"/>
        <v>1</v>
      </c>
      <c r="R101" s="408" t="s">
        <v>76</v>
      </c>
      <c r="S101" s="370"/>
      <c r="T101" s="370"/>
      <c r="U101" s="140"/>
      <c r="V101" s="82"/>
      <c r="W101" s="23"/>
    </row>
    <row r="102" spans="1:23" ht="27" customHeight="1" thickBot="1" x14ac:dyDescent="0.3">
      <c r="A102" s="23"/>
      <c r="B102" s="70"/>
      <c r="C102" s="65"/>
      <c r="D102" s="144"/>
      <c r="E102" s="551"/>
      <c r="F102" s="551"/>
      <c r="G102" s="478"/>
      <c r="H102" s="508" t="s">
        <v>76</v>
      </c>
      <c r="I102" s="154" t="s">
        <v>89</v>
      </c>
      <c r="J102" s="199" t="s">
        <v>276</v>
      </c>
      <c r="K102" s="200"/>
      <c r="L102" s="484"/>
      <c r="M102" s="20" t="s">
        <v>96</v>
      </c>
      <c r="N102" s="20" t="s">
        <v>96</v>
      </c>
      <c r="O102" s="53"/>
      <c r="P102" s="259" t="s">
        <v>384</v>
      </c>
      <c r="Q102" s="150">
        <f t="shared" si="4"/>
        <v>1</v>
      </c>
      <c r="R102" s="408" t="s">
        <v>76</v>
      </c>
      <c r="S102" s="370"/>
      <c r="T102" s="370"/>
      <c r="U102" s="140"/>
      <c r="V102" s="82"/>
      <c r="W102" s="23"/>
    </row>
    <row r="103" spans="1:23" ht="27" customHeight="1" thickBot="1" x14ac:dyDescent="0.3">
      <c r="A103" s="23"/>
      <c r="B103" s="70"/>
      <c r="C103" s="65"/>
      <c r="D103" s="144"/>
      <c r="E103" s="551"/>
      <c r="F103" s="551"/>
      <c r="G103" s="478"/>
      <c r="H103" s="508" t="s">
        <v>76</v>
      </c>
      <c r="I103" s="92" t="s">
        <v>90</v>
      </c>
      <c r="J103" s="93" t="s">
        <v>277</v>
      </c>
      <c r="K103" s="90"/>
      <c r="L103" s="484"/>
      <c r="M103" s="20" t="s">
        <v>96</v>
      </c>
      <c r="N103" s="20" t="s">
        <v>96</v>
      </c>
      <c r="O103" s="53"/>
      <c r="P103" s="259" t="s">
        <v>384</v>
      </c>
      <c r="Q103" s="150">
        <f t="shared" si="4"/>
        <v>1</v>
      </c>
      <c r="R103" s="408" t="s">
        <v>76</v>
      </c>
      <c r="S103" s="370"/>
      <c r="T103" s="370"/>
      <c r="U103" s="140"/>
      <c r="V103" s="82"/>
      <c r="W103" s="23"/>
    </row>
    <row r="104" spans="1:23" ht="27" customHeight="1" thickBot="1" x14ac:dyDescent="0.3">
      <c r="A104" s="23"/>
      <c r="B104" s="70"/>
      <c r="C104" s="65"/>
      <c r="D104" s="144"/>
      <c r="E104" s="551"/>
      <c r="F104" s="551"/>
      <c r="G104" s="478"/>
      <c r="H104" s="508" t="s">
        <v>76</v>
      </c>
      <c r="I104" s="154" t="s">
        <v>91</v>
      </c>
      <c r="J104" s="199" t="s">
        <v>278</v>
      </c>
      <c r="K104" s="200"/>
      <c r="L104" s="484"/>
      <c r="M104" s="20" t="s">
        <v>96</v>
      </c>
      <c r="N104" s="20" t="s">
        <v>96</v>
      </c>
      <c r="O104" s="53"/>
      <c r="P104" s="259" t="s">
        <v>384</v>
      </c>
      <c r="Q104" s="150">
        <f t="shared" si="4"/>
        <v>1</v>
      </c>
      <c r="R104" s="408" t="s">
        <v>76</v>
      </c>
      <c r="S104" s="370"/>
      <c r="T104" s="370"/>
      <c r="U104" s="140"/>
      <c r="V104" s="82"/>
      <c r="W104" s="23"/>
    </row>
    <row r="105" spans="1:23" ht="27" customHeight="1" thickBot="1" x14ac:dyDescent="0.3">
      <c r="A105" s="23"/>
      <c r="B105" s="70"/>
      <c r="C105" s="65"/>
      <c r="D105" s="144"/>
      <c r="E105" s="551"/>
      <c r="F105" s="551"/>
      <c r="G105" s="478"/>
      <c r="H105" s="508" t="s">
        <v>76</v>
      </c>
      <c r="I105" s="92" t="s">
        <v>49</v>
      </c>
      <c r="J105" s="93" t="s">
        <v>279</v>
      </c>
      <c r="K105" s="90"/>
      <c r="L105" s="484"/>
      <c r="M105" s="20" t="s">
        <v>96</v>
      </c>
      <c r="N105" s="20" t="s">
        <v>96</v>
      </c>
      <c r="O105" s="53"/>
      <c r="P105" s="259" t="s">
        <v>384</v>
      </c>
      <c r="Q105" s="150">
        <f t="shared" si="4"/>
        <v>1</v>
      </c>
      <c r="R105" s="408" t="s">
        <v>76</v>
      </c>
      <c r="S105" s="370"/>
      <c r="T105" s="370"/>
      <c r="U105" s="140"/>
      <c r="V105" s="82"/>
      <c r="W105" s="23"/>
    </row>
    <row r="106" spans="1:23" ht="29.25" customHeight="1" thickBot="1" x14ac:dyDescent="0.3">
      <c r="A106" s="23"/>
      <c r="B106" s="70"/>
      <c r="C106" s="65"/>
      <c r="D106" s="144"/>
      <c r="E106" s="551"/>
      <c r="F106" s="551"/>
      <c r="G106" s="478"/>
      <c r="H106" s="508" t="s">
        <v>76</v>
      </c>
      <c r="I106" s="154" t="s">
        <v>50</v>
      </c>
      <c r="J106" s="199" t="s">
        <v>108</v>
      </c>
      <c r="K106" s="200"/>
      <c r="L106" s="91" t="s">
        <v>170</v>
      </c>
      <c r="M106" s="20" t="s">
        <v>96</v>
      </c>
      <c r="N106" s="20" t="s">
        <v>96</v>
      </c>
      <c r="O106" s="53"/>
      <c r="P106" s="259" t="s">
        <v>384</v>
      </c>
      <c r="Q106" s="150">
        <f t="shared" si="4"/>
        <v>1</v>
      </c>
      <c r="R106" s="408" t="s">
        <v>76</v>
      </c>
      <c r="S106" s="370"/>
      <c r="T106" s="370"/>
      <c r="U106" s="140"/>
      <c r="V106" s="82"/>
      <c r="W106" s="23"/>
    </row>
    <row r="107" spans="1:23" ht="60.75" thickBot="1" x14ac:dyDescent="0.3">
      <c r="A107" s="23"/>
      <c r="B107" s="70"/>
      <c r="C107" s="65"/>
      <c r="D107" s="144"/>
      <c r="E107" s="551"/>
      <c r="F107" s="551"/>
      <c r="G107" s="479"/>
      <c r="H107" s="509" t="s">
        <v>76</v>
      </c>
      <c r="I107" s="92" t="s">
        <v>51</v>
      </c>
      <c r="J107" s="93" t="s">
        <v>79</v>
      </c>
      <c r="K107" s="90" t="s">
        <v>359</v>
      </c>
      <c r="L107" s="91" t="s">
        <v>171</v>
      </c>
      <c r="M107" s="20" t="s">
        <v>96</v>
      </c>
      <c r="N107" s="20" t="s">
        <v>96</v>
      </c>
      <c r="O107" s="54"/>
      <c r="P107" s="259" t="s">
        <v>385</v>
      </c>
      <c r="Q107" s="150">
        <f t="shared" si="4"/>
        <v>0</v>
      </c>
      <c r="R107" s="409" t="s">
        <v>76</v>
      </c>
      <c r="S107" s="369"/>
      <c r="T107" s="369"/>
      <c r="U107" s="140"/>
      <c r="V107" s="82"/>
      <c r="W107" s="23"/>
    </row>
    <row r="108" spans="1:23" ht="27" customHeight="1" x14ac:dyDescent="0.25">
      <c r="A108" s="23"/>
      <c r="B108" s="70"/>
      <c r="C108" s="65"/>
      <c r="D108" s="144"/>
      <c r="E108" s="551"/>
      <c r="F108" s="551"/>
      <c r="G108" s="477" t="s">
        <v>182</v>
      </c>
      <c r="H108" s="507" t="s">
        <v>77</v>
      </c>
      <c r="I108" s="202"/>
      <c r="J108" s="203" t="s">
        <v>280</v>
      </c>
      <c r="K108" s="485" t="s">
        <v>358</v>
      </c>
      <c r="L108" s="416" t="s">
        <v>368</v>
      </c>
      <c r="M108" s="20" t="s">
        <v>96</v>
      </c>
      <c r="N108" s="20" t="s">
        <v>96</v>
      </c>
      <c r="O108" s="48"/>
      <c r="P108" s="379" t="s">
        <v>384</v>
      </c>
      <c r="Q108" s="387">
        <f t="shared" si="4"/>
        <v>1</v>
      </c>
      <c r="R108" s="407">
        <f>AVERAGE(Q108)</f>
        <v>1</v>
      </c>
      <c r="S108" s="378" t="s">
        <v>448</v>
      </c>
      <c r="T108" s="368"/>
      <c r="U108" s="140"/>
      <c r="V108" s="82"/>
      <c r="W108" s="23"/>
    </row>
    <row r="109" spans="1:23" ht="15" customHeight="1" x14ac:dyDescent="0.25">
      <c r="A109" s="23"/>
      <c r="B109" s="70"/>
      <c r="C109" s="65"/>
      <c r="D109" s="144"/>
      <c r="E109" s="551"/>
      <c r="F109" s="551"/>
      <c r="G109" s="478"/>
      <c r="H109" s="508"/>
      <c r="I109" s="204" t="s">
        <v>87</v>
      </c>
      <c r="J109" s="201" t="s">
        <v>119</v>
      </c>
      <c r="K109" s="486"/>
      <c r="L109" s="416"/>
      <c r="M109" s="20" t="s">
        <v>96</v>
      </c>
      <c r="N109" s="20" t="s">
        <v>96</v>
      </c>
      <c r="O109" s="49"/>
      <c r="P109" s="380"/>
      <c r="Q109" s="435"/>
      <c r="R109" s="408"/>
      <c r="S109" s="370"/>
      <c r="T109" s="370"/>
      <c r="U109" s="140"/>
      <c r="V109" s="82"/>
      <c r="W109" s="23"/>
    </row>
    <row r="110" spans="1:23" ht="15" customHeight="1" x14ac:dyDescent="0.25">
      <c r="A110" s="23"/>
      <c r="B110" s="70"/>
      <c r="C110" s="65"/>
      <c r="D110" s="144"/>
      <c r="E110" s="551"/>
      <c r="F110" s="551"/>
      <c r="G110" s="478"/>
      <c r="H110" s="508"/>
      <c r="I110" s="204" t="s">
        <v>88</v>
      </c>
      <c r="J110" s="201" t="s">
        <v>120</v>
      </c>
      <c r="K110" s="486"/>
      <c r="L110" s="416"/>
      <c r="M110" s="20" t="s">
        <v>96</v>
      </c>
      <c r="N110" s="20" t="s">
        <v>96</v>
      </c>
      <c r="O110" s="49"/>
      <c r="P110" s="380"/>
      <c r="Q110" s="435"/>
      <c r="R110" s="408"/>
      <c r="S110" s="370"/>
      <c r="T110" s="370"/>
      <c r="U110" s="140"/>
      <c r="V110" s="82"/>
      <c r="W110" s="23"/>
    </row>
    <row r="111" spans="1:23" ht="15" customHeight="1" x14ac:dyDescent="0.25">
      <c r="A111" s="23"/>
      <c r="B111" s="70"/>
      <c r="C111" s="65"/>
      <c r="D111" s="144"/>
      <c r="E111" s="551"/>
      <c r="F111" s="551"/>
      <c r="G111" s="478"/>
      <c r="H111" s="508"/>
      <c r="I111" s="204" t="s">
        <v>89</v>
      </c>
      <c r="J111" s="201" t="s">
        <v>121</v>
      </c>
      <c r="K111" s="486"/>
      <c r="L111" s="416"/>
      <c r="M111" s="20" t="s">
        <v>96</v>
      </c>
      <c r="N111" s="20" t="s">
        <v>96</v>
      </c>
      <c r="O111" s="49"/>
      <c r="P111" s="380"/>
      <c r="Q111" s="435"/>
      <c r="R111" s="408"/>
      <c r="S111" s="370"/>
      <c r="T111" s="370"/>
      <c r="U111" s="140"/>
      <c r="V111" s="82"/>
      <c r="W111" s="23"/>
    </row>
    <row r="112" spans="1:23" ht="15" customHeight="1" x14ac:dyDescent="0.25">
      <c r="A112" s="23"/>
      <c r="B112" s="70"/>
      <c r="C112" s="65"/>
      <c r="D112" s="144"/>
      <c r="E112" s="551"/>
      <c r="F112" s="551"/>
      <c r="G112" s="478"/>
      <c r="H112" s="508"/>
      <c r="I112" s="204" t="s">
        <v>90</v>
      </c>
      <c r="J112" s="201" t="s">
        <v>122</v>
      </c>
      <c r="K112" s="486"/>
      <c r="L112" s="416"/>
      <c r="M112" s="20" t="s">
        <v>96</v>
      </c>
      <c r="N112" s="20" t="s">
        <v>96</v>
      </c>
      <c r="O112" s="49"/>
      <c r="P112" s="380"/>
      <c r="Q112" s="435"/>
      <c r="R112" s="408"/>
      <c r="S112" s="370"/>
      <c r="T112" s="370"/>
      <c r="U112" s="140"/>
      <c r="V112" s="82"/>
      <c r="W112" s="23"/>
    </row>
    <row r="113" spans="1:23" ht="15" customHeight="1" x14ac:dyDescent="0.25">
      <c r="A113" s="23"/>
      <c r="B113" s="70"/>
      <c r="C113" s="65"/>
      <c r="D113" s="144"/>
      <c r="E113" s="551"/>
      <c r="F113" s="551"/>
      <c r="G113" s="478"/>
      <c r="H113" s="508"/>
      <c r="I113" s="204" t="s">
        <v>91</v>
      </c>
      <c r="J113" s="201" t="s">
        <v>123</v>
      </c>
      <c r="K113" s="486"/>
      <c r="L113" s="416"/>
      <c r="M113" s="20" t="s">
        <v>96</v>
      </c>
      <c r="N113" s="20" t="s">
        <v>96</v>
      </c>
      <c r="O113" s="49"/>
      <c r="P113" s="380"/>
      <c r="Q113" s="435"/>
      <c r="R113" s="408"/>
      <c r="S113" s="370"/>
      <c r="T113" s="370"/>
      <c r="U113" s="140"/>
      <c r="V113" s="82"/>
      <c r="W113" s="23"/>
    </row>
    <row r="114" spans="1:23" ht="15.75" customHeight="1" thickBot="1" x14ac:dyDescent="0.3">
      <c r="A114" s="23"/>
      <c r="B114" s="70"/>
      <c r="C114" s="65"/>
      <c r="D114" s="144"/>
      <c r="E114" s="551"/>
      <c r="F114" s="551"/>
      <c r="G114" s="479"/>
      <c r="H114" s="509"/>
      <c r="I114" s="205" t="s">
        <v>49</v>
      </c>
      <c r="J114" s="206" t="s">
        <v>281</v>
      </c>
      <c r="K114" s="487"/>
      <c r="L114" s="416"/>
      <c r="M114" s="20" t="s">
        <v>96</v>
      </c>
      <c r="N114" s="20" t="s">
        <v>96</v>
      </c>
      <c r="O114" s="51"/>
      <c r="P114" s="436"/>
      <c r="Q114" s="388"/>
      <c r="R114" s="409"/>
      <c r="S114" s="369"/>
      <c r="T114" s="369"/>
      <c r="U114" s="140"/>
      <c r="V114" s="82"/>
      <c r="W114" s="23"/>
    </row>
    <row r="115" spans="1:23" ht="118.5" customHeight="1" thickBot="1" x14ac:dyDescent="0.3">
      <c r="A115" s="23"/>
      <c r="B115" s="70"/>
      <c r="C115" s="65"/>
      <c r="D115" s="144"/>
      <c r="E115" s="551"/>
      <c r="F115" s="551"/>
      <c r="G115" s="165" t="s">
        <v>183</v>
      </c>
      <c r="H115" s="166" t="s">
        <v>78</v>
      </c>
      <c r="I115" s="92" t="s">
        <v>156</v>
      </c>
      <c r="J115" s="93" t="s">
        <v>284</v>
      </c>
      <c r="K115" s="19" t="s">
        <v>283</v>
      </c>
      <c r="L115" s="20" t="s">
        <v>287</v>
      </c>
      <c r="M115" s="20" t="s">
        <v>96</v>
      </c>
      <c r="N115" s="20" t="s">
        <v>96</v>
      </c>
      <c r="O115" s="55"/>
      <c r="P115" s="261" t="s">
        <v>385</v>
      </c>
      <c r="Q115" s="150">
        <f>IF(P115="SI",1,IF(P115="PARCIAL",0.5,IF(P115="N/A","",0)))</f>
        <v>0</v>
      </c>
      <c r="R115" s="245">
        <f>AVERAGE(Q115)</f>
        <v>0</v>
      </c>
      <c r="S115" s="281"/>
      <c r="T115" s="281"/>
      <c r="U115" s="140"/>
      <c r="V115" s="82"/>
      <c r="W115" s="23"/>
    </row>
    <row r="116" spans="1:23" ht="50.25" customHeight="1" thickBot="1" x14ac:dyDescent="0.3">
      <c r="A116" s="23"/>
      <c r="B116" s="70"/>
      <c r="C116" s="65"/>
      <c r="D116" s="144"/>
      <c r="E116" s="551"/>
      <c r="F116" s="551"/>
      <c r="G116" s="165" t="s">
        <v>184</v>
      </c>
      <c r="H116" s="166" t="s">
        <v>113</v>
      </c>
      <c r="I116" s="154" t="s">
        <v>156</v>
      </c>
      <c r="J116" s="199" t="s">
        <v>285</v>
      </c>
      <c r="K116" s="133" t="s">
        <v>286</v>
      </c>
      <c r="L116" s="20" t="s">
        <v>169</v>
      </c>
      <c r="M116" s="20" t="s">
        <v>96</v>
      </c>
      <c r="N116" s="20" t="s">
        <v>96</v>
      </c>
      <c r="O116" s="42"/>
      <c r="P116" s="261" t="s">
        <v>384</v>
      </c>
      <c r="Q116" s="150">
        <f>IF(P116="SI",1,IF(P116="PARCIAL",0.5,IF(P116="N/A","",0)))</f>
        <v>1</v>
      </c>
      <c r="R116" s="245">
        <f>Q116</f>
        <v>1</v>
      </c>
      <c r="S116" s="356" t="s">
        <v>469</v>
      </c>
      <c r="T116" s="281" t="s">
        <v>470</v>
      </c>
      <c r="U116" s="140"/>
      <c r="V116" s="82"/>
      <c r="W116" s="23"/>
    </row>
    <row r="117" spans="1:23" ht="46.5" customHeight="1" x14ac:dyDescent="0.25">
      <c r="A117" s="23"/>
      <c r="B117" s="70"/>
      <c r="C117" s="65"/>
      <c r="D117" s="144"/>
      <c r="E117" s="551"/>
      <c r="F117" s="551"/>
      <c r="G117" s="477" t="s">
        <v>185</v>
      </c>
      <c r="H117" s="507" t="s">
        <v>1</v>
      </c>
      <c r="I117" s="92"/>
      <c r="J117" s="93" t="s">
        <v>2</v>
      </c>
      <c r="K117" s="96"/>
      <c r="L117" s="416" t="s">
        <v>173</v>
      </c>
      <c r="M117" s="20" t="s">
        <v>96</v>
      </c>
      <c r="N117" s="20" t="s">
        <v>96</v>
      </c>
      <c r="O117" s="56"/>
      <c r="P117" s="379" t="s">
        <v>385</v>
      </c>
      <c r="Q117" s="382">
        <f>IF(P117="SI",1,IF(P117="PARCIAL",0.5,IF(P117="N/A","",0)))</f>
        <v>0</v>
      </c>
      <c r="R117" s="407">
        <f>AVERAGE(Q117:Q120)</f>
        <v>0</v>
      </c>
      <c r="S117" s="368"/>
      <c r="T117" s="368"/>
      <c r="U117" s="140"/>
      <c r="V117" s="82"/>
      <c r="W117" s="23"/>
    </row>
    <row r="118" spans="1:23" ht="27" customHeight="1" x14ac:dyDescent="0.25">
      <c r="A118" s="23"/>
      <c r="B118" s="70"/>
      <c r="C118" s="65"/>
      <c r="D118" s="144"/>
      <c r="E118" s="551"/>
      <c r="F118" s="551"/>
      <c r="G118" s="478"/>
      <c r="H118" s="508" t="s">
        <v>1</v>
      </c>
      <c r="I118" s="92" t="s">
        <v>87</v>
      </c>
      <c r="J118" s="95" t="s">
        <v>3</v>
      </c>
      <c r="K118" s="19" t="s">
        <v>114</v>
      </c>
      <c r="L118" s="416"/>
      <c r="M118" s="20" t="s">
        <v>96</v>
      </c>
      <c r="N118" s="20" t="s">
        <v>96</v>
      </c>
      <c r="O118" s="16"/>
      <c r="P118" s="380"/>
      <c r="Q118" s="383"/>
      <c r="R118" s="408" t="s">
        <v>1</v>
      </c>
      <c r="S118" s="370"/>
      <c r="T118" s="370"/>
      <c r="U118" s="140"/>
      <c r="V118" s="82"/>
      <c r="W118" s="23"/>
    </row>
    <row r="119" spans="1:23" ht="27" customHeight="1" x14ac:dyDescent="0.25">
      <c r="A119" s="23"/>
      <c r="B119" s="70"/>
      <c r="C119" s="65"/>
      <c r="D119" s="144"/>
      <c r="E119" s="551"/>
      <c r="F119" s="551"/>
      <c r="G119" s="478"/>
      <c r="H119" s="508" t="s">
        <v>1</v>
      </c>
      <c r="I119" s="92" t="s">
        <v>88</v>
      </c>
      <c r="J119" s="95" t="s">
        <v>4</v>
      </c>
      <c r="K119" s="96"/>
      <c r="L119" s="416"/>
      <c r="M119" s="20" t="s">
        <v>96</v>
      </c>
      <c r="N119" s="20" t="s">
        <v>96</v>
      </c>
      <c r="O119" s="5"/>
      <c r="P119" s="380"/>
      <c r="Q119" s="383"/>
      <c r="R119" s="408" t="s">
        <v>1</v>
      </c>
      <c r="S119" s="370"/>
      <c r="T119" s="370"/>
      <c r="U119" s="140"/>
      <c r="V119" s="82"/>
      <c r="W119" s="23"/>
    </row>
    <row r="120" spans="1:23" ht="27" customHeight="1" thickBot="1" x14ac:dyDescent="0.3">
      <c r="A120" s="23"/>
      <c r="B120" s="70"/>
      <c r="C120" s="65"/>
      <c r="D120" s="144"/>
      <c r="E120" s="551"/>
      <c r="F120" s="551"/>
      <c r="G120" s="479"/>
      <c r="H120" s="509" t="s">
        <v>1</v>
      </c>
      <c r="I120" s="92" t="s">
        <v>89</v>
      </c>
      <c r="J120" s="95" t="s">
        <v>5</v>
      </c>
      <c r="K120" s="96"/>
      <c r="L120" s="416"/>
      <c r="M120" s="20" t="s">
        <v>96</v>
      </c>
      <c r="N120" s="20" t="s">
        <v>96</v>
      </c>
      <c r="O120" s="57"/>
      <c r="P120" s="381"/>
      <c r="Q120" s="384"/>
      <c r="R120" s="409" t="s">
        <v>1</v>
      </c>
      <c r="S120" s="369"/>
      <c r="T120" s="369"/>
      <c r="U120" s="140"/>
      <c r="V120" s="82"/>
      <c r="W120" s="23"/>
    </row>
    <row r="121" spans="1:23" ht="99.75" customHeight="1" thickBot="1" x14ac:dyDescent="0.3">
      <c r="A121" s="23"/>
      <c r="B121" s="70"/>
      <c r="C121" s="65"/>
      <c r="D121" s="144"/>
      <c r="E121" s="552"/>
      <c r="F121" s="552"/>
      <c r="G121" s="165" t="s">
        <v>186</v>
      </c>
      <c r="H121" s="166" t="s">
        <v>6</v>
      </c>
      <c r="I121" s="154" t="s">
        <v>156</v>
      </c>
      <c r="J121" s="199" t="s">
        <v>7</v>
      </c>
      <c r="K121" s="133" t="s">
        <v>370</v>
      </c>
      <c r="L121" s="94" t="s">
        <v>371</v>
      </c>
      <c r="M121" s="20"/>
      <c r="N121" s="20" t="s">
        <v>96</v>
      </c>
      <c r="O121" s="41"/>
      <c r="P121" s="261" t="s">
        <v>384</v>
      </c>
      <c r="Q121" s="150">
        <f>IF(P121="SI",1,IF(P121="PARCIAL",0.5,IF(P121="N/A","",0)))</f>
        <v>1</v>
      </c>
      <c r="R121" s="245">
        <f>Q121</f>
        <v>1</v>
      </c>
      <c r="S121" s="356" t="s">
        <v>449</v>
      </c>
      <c r="T121" s="281"/>
      <c r="U121" s="140"/>
      <c r="V121" s="82"/>
      <c r="W121" s="23"/>
    </row>
    <row r="122" spans="1:23" ht="9.75" customHeight="1" thickBot="1" x14ac:dyDescent="0.3">
      <c r="A122" s="23"/>
      <c r="B122" s="70"/>
      <c r="C122" s="65"/>
      <c r="D122" s="144"/>
      <c r="E122" s="187"/>
      <c r="F122" s="187"/>
      <c r="G122" s="146"/>
      <c r="H122" s="143"/>
      <c r="I122" s="147"/>
      <c r="J122" s="148"/>
      <c r="K122" s="143"/>
      <c r="L122" s="146"/>
      <c r="M122" s="149"/>
      <c r="N122" s="149"/>
      <c r="O122" s="148"/>
      <c r="P122" s="260"/>
      <c r="Q122" s="139"/>
      <c r="R122" s="244"/>
      <c r="S122" s="278"/>
      <c r="T122" s="279"/>
      <c r="U122" s="140"/>
      <c r="V122" s="82"/>
      <c r="W122" s="23"/>
    </row>
    <row r="123" spans="1:23" ht="30.75" customHeight="1" thickBot="1" x14ac:dyDescent="0.3">
      <c r="A123" s="23"/>
      <c r="B123" s="70"/>
      <c r="C123" s="65"/>
      <c r="D123" s="144"/>
      <c r="E123" s="468">
        <v>7</v>
      </c>
      <c r="F123" s="468" t="s">
        <v>80</v>
      </c>
      <c r="G123" s="471" t="s">
        <v>187</v>
      </c>
      <c r="H123" s="488" t="s">
        <v>8</v>
      </c>
      <c r="I123" s="92"/>
      <c r="J123" s="93" t="s">
        <v>289</v>
      </c>
      <c r="K123" s="19" t="s">
        <v>288</v>
      </c>
      <c r="L123" s="416" t="s">
        <v>174</v>
      </c>
      <c r="M123" s="20" t="s">
        <v>96</v>
      </c>
      <c r="N123" s="20" t="s">
        <v>96</v>
      </c>
      <c r="O123" s="48"/>
      <c r="P123" s="261" t="s">
        <v>385</v>
      </c>
      <c r="Q123" s="150">
        <f t="shared" ref="Q123:Q135" si="5">IF(P123="SI",1,IF(P123="PARCIAL",0.5,IF(P123="N/A","",0)))</f>
        <v>0</v>
      </c>
      <c r="R123" s="402">
        <f>AVERAGE(Q123:Q127)</f>
        <v>0</v>
      </c>
      <c r="S123" s="371"/>
      <c r="T123" s="371"/>
      <c r="U123" s="140"/>
      <c r="V123" s="82"/>
      <c r="W123" s="23"/>
    </row>
    <row r="124" spans="1:23" ht="27" customHeight="1" thickBot="1" x14ac:dyDescent="0.3">
      <c r="A124" s="23"/>
      <c r="B124" s="70"/>
      <c r="C124" s="65"/>
      <c r="D124" s="144"/>
      <c r="E124" s="469"/>
      <c r="F124" s="469" t="s">
        <v>80</v>
      </c>
      <c r="G124" s="472"/>
      <c r="H124" s="489"/>
      <c r="I124" s="174" t="s">
        <v>87</v>
      </c>
      <c r="J124" s="359" t="s">
        <v>9</v>
      </c>
      <c r="K124" s="176" t="s">
        <v>10</v>
      </c>
      <c r="L124" s="416"/>
      <c r="M124" s="20" t="s">
        <v>96</v>
      </c>
      <c r="N124" s="20" t="s">
        <v>96</v>
      </c>
      <c r="O124" s="39"/>
      <c r="P124" s="261" t="s">
        <v>385</v>
      </c>
      <c r="Q124" s="150">
        <f t="shared" si="5"/>
        <v>0</v>
      </c>
      <c r="R124" s="410"/>
      <c r="S124" s="372"/>
      <c r="T124" s="372"/>
      <c r="U124" s="140"/>
      <c r="V124" s="82"/>
      <c r="W124" s="23"/>
    </row>
    <row r="125" spans="1:23" ht="30.75" thickBot="1" x14ac:dyDescent="0.3">
      <c r="A125" s="23"/>
      <c r="B125" s="70"/>
      <c r="C125" s="65"/>
      <c r="D125" s="144"/>
      <c r="E125" s="469"/>
      <c r="F125" s="469" t="s">
        <v>80</v>
      </c>
      <c r="G125" s="472"/>
      <c r="H125" s="489"/>
      <c r="I125" s="92" t="s">
        <v>88</v>
      </c>
      <c r="J125" s="357" t="s">
        <v>110</v>
      </c>
      <c r="K125" s="19" t="s">
        <v>11</v>
      </c>
      <c r="L125" s="416"/>
      <c r="M125" s="20" t="s">
        <v>96</v>
      </c>
      <c r="N125" s="20" t="s">
        <v>96</v>
      </c>
      <c r="O125" s="39"/>
      <c r="P125" s="261" t="s">
        <v>385</v>
      </c>
      <c r="Q125" s="150">
        <f t="shared" si="5"/>
        <v>0</v>
      </c>
      <c r="R125" s="410"/>
      <c r="S125" s="372"/>
      <c r="T125" s="372"/>
      <c r="U125" s="140"/>
      <c r="V125" s="82"/>
      <c r="W125" s="23"/>
    </row>
    <row r="126" spans="1:23" ht="30.75" thickBot="1" x14ac:dyDescent="0.3">
      <c r="A126" s="23"/>
      <c r="B126" s="70"/>
      <c r="C126" s="65"/>
      <c r="D126" s="144"/>
      <c r="E126" s="469"/>
      <c r="F126" s="469" t="s">
        <v>80</v>
      </c>
      <c r="G126" s="472"/>
      <c r="H126" s="489"/>
      <c r="I126" s="174" t="s">
        <v>89</v>
      </c>
      <c r="J126" s="358" t="s">
        <v>172</v>
      </c>
      <c r="K126" s="176" t="s">
        <v>290</v>
      </c>
      <c r="L126" s="416"/>
      <c r="M126" s="20" t="s">
        <v>96</v>
      </c>
      <c r="N126" s="20" t="s">
        <v>96</v>
      </c>
      <c r="O126" s="39"/>
      <c r="P126" s="261" t="s">
        <v>385</v>
      </c>
      <c r="Q126" s="150">
        <f t="shared" si="5"/>
        <v>0</v>
      </c>
      <c r="R126" s="410"/>
      <c r="S126" s="372"/>
      <c r="T126" s="372"/>
      <c r="U126" s="140"/>
      <c r="V126" s="82"/>
      <c r="W126" s="23"/>
    </row>
    <row r="127" spans="1:23" ht="27" customHeight="1" thickBot="1" x14ac:dyDescent="0.3">
      <c r="A127" s="23"/>
      <c r="B127" s="70"/>
      <c r="C127" s="65"/>
      <c r="D127" s="144"/>
      <c r="E127" s="469"/>
      <c r="F127" s="469"/>
      <c r="G127" s="473"/>
      <c r="H127" s="490"/>
      <c r="I127" s="92" t="s">
        <v>90</v>
      </c>
      <c r="J127" s="360" t="s">
        <v>135</v>
      </c>
      <c r="K127" s="19"/>
      <c r="L127" s="416"/>
      <c r="M127" s="20" t="s">
        <v>96</v>
      </c>
      <c r="N127" s="20" t="s">
        <v>96</v>
      </c>
      <c r="O127" s="40"/>
      <c r="P127" s="261" t="s">
        <v>385</v>
      </c>
      <c r="Q127" s="150">
        <f t="shared" si="5"/>
        <v>0</v>
      </c>
      <c r="R127" s="403"/>
      <c r="S127" s="373"/>
      <c r="T127" s="373"/>
      <c r="U127" s="140"/>
      <c r="V127" s="82"/>
      <c r="W127" s="23"/>
    </row>
    <row r="128" spans="1:23" ht="45.75" customHeight="1" thickBot="1" x14ac:dyDescent="0.3">
      <c r="A128" s="23"/>
      <c r="B128" s="70"/>
      <c r="C128" s="65"/>
      <c r="D128" s="144"/>
      <c r="E128" s="469"/>
      <c r="F128" s="469" t="s">
        <v>80</v>
      </c>
      <c r="G128" s="169" t="s">
        <v>188</v>
      </c>
      <c r="H128" s="170" t="s">
        <v>12</v>
      </c>
      <c r="I128" s="174" t="s">
        <v>156</v>
      </c>
      <c r="J128" s="207" t="s">
        <v>292</v>
      </c>
      <c r="K128" s="176" t="s">
        <v>293</v>
      </c>
      <c r="L128" s="20" t="s">
        <v>291</v>
      </c>
      <c r="M128" s="20" t="s">
        <v>96</v>
      </c>
      <c r="N128" s="20" t="s">
        <v>96</v>
      </c>
      <c r="O128" s="42"/>
      <c r="P128" s="261" t="s">
        <v>384</v>
      </c>
      <c r="Q128" s="150">
        <f t="shared" si="5"/>
        <v>1</v>
      </c>
      <c r="R128" s="246">
        <f>Q128</f>
        <v>1</v>
      </c>
      <c r="S128" s="356" t="s">
        <v>450</v>
      </c>
      <c r="T128" s="281"/>
      <c r="U128" s="140"/>
      <c r="V128" s="82"/>
      <c r="W128" s="23"/>
    </row>
    <row r="129" spans="1:23" ht="31.5" customHeight="1" thickBot="1" x14ac:dyDescent="0.3">
      <c r="A129" s="23"/>
      <c r="B129" s="70"/>
      <c r="C129" s="65"/>
      <c r="D129" s="144"/>
      <c r="E129" s="469"/>
      <c r="F129" s="469" t="s">
        <v>80</v>
      </c>
      <c r="G129" s="471" t="s">
        <v>189</v>
      </c>
      <c r="H129" s="488" t="s">
        <v>13</v>
      </c>
      <c r="I129" s="92" t="s">
        <v>156</v>
      </c>
      <c r="J129" s="93" t="s">
        <v>14</v>
      </c>
      <c r="K129" s="41" t="s">
        <v>294</v>
      </c>
      <c r="L129" s="94"/>
      <c r="M129" s="20" t="s">
        <v>96</v>
      </c>
      <c r="N129" s="20" t="s">
        <v>96</v>
      </c>
      <c r="O129" s="38"/>
      <c r="P129" s="261" t="s">
        <v>385</v>
      </c>
      <c r="Q129" s="150">
        <f t="shared" si="5"/>
        <v>0</v>
      </c>
      <c r="R129" s="402">
        <f>AVERAGE(Q129:Q130)</f>
        <v>0</v>
      </c>
      <c r="S129" s="371"/>
      <c r="T129" s="371"/>
      <c r="U129" s="140"/>
      <c r="V129" s="82"/>
      <c r="W129" s="23"/>
    </row>
    <row r="130" spans="1:23" ht="31.5" customHeight="1" thickBot="1" x14ac:dyDescent="0.3">
      <c r="A130" s="23"/>
      <c r="B130" s="70"/>
      <c r="C130" s="65"/>
      <c r="D130" s="144"/>
      <c r="E130" s="469"/>
      <c r="F130" s="469" t="s">
        <v>80</v>
      </c>
      <c r="G130" s="473"/>
      <c r="H130" s="490" t="s">
        <v>13</v>
      </c>
      <c r="I130" s="174" t="s">
        <v>156</v>
      </c>
      <c r="J130" s="175" t="s">
        <v>15</v>
      </c>
      <c r="K130" s="179" t="s">
        <v>407</v>
      </c>
      <c r="L130" s="94"/>
      <c r="M130" s="20"/>
      <c r="N130" s="20" t="s">
        <v>96</v>
      </c>
      <c r="O130" s="40"/>
      <c r="P130" s="261" t="s">
        <v>385</v>
      </c>
      <c r="Q130" s="150">
        <f t="shared" si="5"/>
        <v>0</v>
      </c>
      <c r="R130" s="403" t="s">
        <v>13</v>
      </c>
      <c r="S130" s="373"/>
      <c r="T130" s="373"/>
      <c r="U130" s="140"/>
      <c r="V130" s="82"/>
      <c r="W130" s="23"/>
    </row>
    <row r="131" spans="1:23" ht="28.5" customHeight="1" thickBot="1" x14ac:dyDescent="0.3">
      <c r="A131" s="23"/>
      <c r="B131" s="70"/>
      <c r="C131" s="65"/>
      <c r="D131" s="144"/>
      <c r="E131" s="469"/>
      <c r="F131" s="469" t="s">
        <v>80</v>
      </c>
      <c r="G131" s="471" t="s">
        <v>190</v>
      </c>
      <c r="H131" s="488" t="s">
        <v>16</v>
      </c>
      <c r="I131" s="92" t="s">
        <v>87</v>
      </c>
      <c r="J131" s="93" t="s">
        <v>295</v>
      </c>
      <c r="K131" s="96" t="s">
        <v>407</v>
      </c>
      <c r="L131" s="416" t="s">
        <v>296</v>
      </c>
      <c r="M131" s="20" t="s">
        <v>96</v>
      </c>
      <c r="N131" s="20" t="s">
        <v>96</v>
      </c>
      <c r="O131" s="48"/>
      <c r="P131" s="261" t="s">
        <v>384</v>
      </c>
      <c r="Q131" s="150">
        <f t="shared" si="5"/>
        <v>1</v>
      </c>
      <c r="R131" s="402">
        <f>AVERAGE(Q131:Q133)</f>
        <v>1</v>
      </c>
      <c r="S131" s="398" t="s">
        <v>444</v>
      </c>
      <c r="T131" s="371"/>
      <c r="U131" s="140"/>
      <c r="V131" s="82"/>
      <c r="W131" s="23"/>
    </row>
    <row r="132" spans="1:23" ht="28.5" customHeight="1" thickBot="1" x14ac:dyDescent="0.3">
      <c r="A132" s="23"/>
      <c r="B132" s="70"/>
      <c r="C132" s="65"/>
      <c r="D132" s="144"/>
      <c r="E132" s="469"/>
      <c r="F132" s="469" t="s">
        <v>80</v>
      </c>
      <c r="G132" s="472"/>
      <c r="H132" s="489" t="s">
        <v>16</v>
      </c>
      <c r="I132" s="174" t="s">
        <v>88</v>
      </c>
      <c r="J132" s="175" t="s">
        <v>17</v>
      </c>
      <c r="K132" s="208" t="s">
        <v>407</v>
      </c>
      <c r="L132" s="416"/>
      <c r="M132" s="20" t="s">
        <v>96</v>
      </c>
      <c r="N132" s="20" t="s">
        <v>96</v>
      </c>
      <c r="O132" s="49"/>
      <c r="P132" s="261" t="s">
        <v>384</v>
      </c>
      <c r="Q132" s="150">
        <f t="shared" si="5"/>
        <v>1</v>
      </c>
      <c r="R132" s="410" t="s">
        <v>16</v>
      </c>
      <c r="S132" s="372"/>
      <c r="T132" s="372"/>
      <c r="U132" s="140"/>
      <c r="V132" s="82"/>
      <c r="W132" s="23"/>
    </row>
    <row r="133" spans="1:23" ht="28.5" customHeight="1" thickBot="1" x14ac:dyDescent="0.3">
      <c r="A133" s="23"/>
      <c r="B133" s="70"/>
      <c r="C133" s="65"/>
      <c r="D133" s="144"/>
      <c r="E133" s="469"/>
      <c r="F133" s="469" t="s">
        <v>80</v>
      </c>
      <c r="G133" s="473"/>
      <c r="H133" s="490" t="s">
        <v>16</v>
      </c>
      <c r="I133" s="92" t="s">
        <v>89</v>
      </c>
      <c r="J133" s="93" t="s">
        <v>297</v>
      </c>
      <c r="K133" s="96" t="s">
        <v>407</v>
      </c>
      <c r="L133" s="416"/>
      <c r="M133" s="20" t="s">
        <v>96</v>
      </c>
      <c r="N133" s="20" t="s">
        <v>96</v>
      </c>
      <c r="O133" s="51"/>
      <c r="P133" s="261" t="s">
        <v>384</v>
      </c>
      <c r="Q133" s="150">
        <f t="shared" si="5"/>
        <v>1</v>
      </c>
      <c r="R133" s="403" t="s">
        <v>16</v>
      </c>
      <c r="S133" s="373"/>
      <c r="T133" s="373"/>
      <c r="U133" s="140"/>
      <c r="V133" s="82"/>
      <c r="W133" s="23"/>
    </row>
    <row r="134" spans="1:23" ht="46.5" customHeight="1" thickBot="1" x14ac:dyDescent="0.3">
      <c r="A134" s="23"/>
      <c r="B134" s="70"/>
      <c r="C134" s="65"/>
      <c r="D134" s="144"/>
      <c r="E134" s="469"/>
      <c r="F134" s="469" t="s">
        <v>80</v>
      </c>
      <c r="G134" s="169" t="s">
        <v>191</v>
      </c>
      <c r="H134" s="170" t="s">
        <v>115</v>
      </c>
      <c r="I134" s="174" t="s">
        <v>156</v>
      </c>
      <c r="J134" s="175" t="s">
        <v>298</v>
      </c>
      <c r="K134" s="176" t="s">
        <v>299</v>
      </c>
      <c r="L134" s="20" t="s">
        <v>300</v>
      </c>
      <c r="M134" s="20"/>
      <c r="N134" s="20" t="s">
        <v>96</v>
      </c>
      <c r="O134" s="7"/>
      <c r="P134" s="261" t="s">
        <v>385</v>
      </c>
      <c r="Q134" s="150">
        <f t="shared" si="5"/>
        <v>0</v>
      </c>
      <c r="R134" s="246">
        <f>Q134</f>
        <v>0</v>
      </c>
      <c r="S134" s="365"/>
      <c r="T134" s="365" t="s">
        <v>464</v>
      </c>
      <c r="U134" s="140"/>
      <c r="V134" s="82"/>
      <c r="W134" s="23"/>
    </row>
    <row r="135" spans="1:23" ht="27" customHeight="1" x14ac:dyDescent="0.25">
      <c r="A135" s="23"/>
      <c r="B135" s="70"/>
      <c r="C135" s="65"/>
      <c r="D135" s="144"/>
      <c r="E135" s="469"/>
      <c r="F135" s="469" t="s">
        <v>80</v>
      </c>
      <c r="G135" s="471" t="s">
        <v>192</v>
      </c>
      <c r="H135" s="488" t="s">
        <v>18</v>
      </c>
      <c r="I135" s="92"/>
      <c r="J135" s="93" t="s">
        <v>19</v>
      </c>
      <c r="K135" s="491" t="s">
        <v>301</v>
      </c>
      <c r="L135" s="416"/>
      <c r="M135" s="20"/>
      <c r="N135" s="20" t="s">
        <v>96</v>
      </c>
      <c r="O135" s="38"/>
      <c r="P135" s="379" t="s">
        <v>384</v>
      </c>
      <c r="Q135" s="387">
        <f t="shared" si="5"/>
        <v>1</v>
      </c>
      <c r="R135" s="402">
        <f>Q135</f>
        <v>1</v>
      </c>
      <c r="S135" s="398" t="s">
        <v>451</v>
      </c>
      <c r="T135" s="371"/>
      <c r="U135" s="140"/>
      <c r="V135" s="82"/>
      <c r="W135" s="23"/>
    </row>
    <row r="136" spans="1:23" ht="18.75" customHeight="1" x14ac:dyDescent="0.25">
      <c r="A136" s="23"/>
      <c r="B136" s="70"/>
      <c r="C136" s="65"/>
      <c r="D136" s="144"/>
      <c r="E136" s="469"/>
      <c r="F136" s="469" t="s">
        <v>80</v>
      </c>
      <c r="G136" s="472"/>
      <c r="H136" s="489"/>
      <c r="I136" s="92" t="s">
        <v>87</v>
      </c>
      <c r="J136" s="98" t="s">
        <v>20</v>
      </c>
      <c r="K136" s="491"/>
      <c r="L136" s="416"/>
      <c r="M136" s="20"/>
      <c r="N136" s="20" t="s">
        <v>96</v>
      </c>
      <c r="O136" s="49"/>
      <c r="P136" s="380"/>
      <c r="Q136" s="435"/>
      <c r="R136" s="410"/>
      <c r="S136" s="372"/>
      <c r="T136" s="372"/>
      <c r="U136" s="140"/>
      <c r="V136" s="82"/>
      <c r="W136" s="23"/>
    </row>
    <row r="137" spans="1:23" ht="18.75" customHeight="1" x14ac:dyDescent="0.25">
      <c r="A137" s="23"/>
      <c r="B137" s="70"/>
      <c r="C137" s="65"/>
      <c r="D137" s="144"/>
      <c r="E137" s="469"/>
      <c r="F137" s="469" t="s">
        <v>80</v>
      </c>
      <c r="G137" s="472"/>
      <c r="H137" s="489"/>
      <c r="I137" s="92" t="s">
        <v>88</v>
      </c>
      <c r="J137" s="98" t="s">
        <v>21</v>
      </c>
      <c r="K137" s="491"/>
      <c r="L137" s="416"/>
      <c r="M137" s="20"/>
      <c r="N137" s="20" t="s">
        <v>96</v>
      </c>
      <c r="O137" s="49"/>
      <c r="P137" s="380"/>
      <c r="Q137" s="435"/>
      <c r="R137" s="410"/>
      <c r="S137" s="372"/>
      <c r="T137" s="372"/>
      <c r="U137" s="140"/>
      <c r="V137" s="82"/>
      <c r="W137" s="23"/>
    </row>
    <row r="138" spans="1:23" ht="18.75" customHeight="1" x14ac:dyDescent="0.25">
      <c r="A138" s="23"/>
      <c r="B138" s="70"/>
      <c r="C138" s="65"/>
      <c r="D138" s="144"/>
      <c r="E138" s="469"/>
      <c r="F138" s="469" t="s">
        <v>80</v>
      </c>
      <c r="G138" s="472"/>
      <c r="H138" s="489"/>
      <c r="I138" s="92" t="s">
        <v>89</v>
      </c>
      <c r="J138" s="93" t="s">
        <v>22</v>
      </c>
      <c r="K138" s="491"/>
      <c r="L138" s="416"/>
      <c r="M138" s="20"/>
      <c r="N138" s="20" t="s">
        <v>96</v>
      </c>
      <c r="O138" s="49"/>
      <c r="P138" s="380"/>
      <c r="Q138" s="435"/>
      <c r="R138" s="410"/>
      <c r="S138" s="372"/>
      <c r="T138" s="372"/>
      <c r="U138" s="140"/>
      <c r="V138" s="82"/>
      <c r="W138" s="23"/>
    </row>
    <row r="139" spans="1:23" ht="18.75" customHeight="1" thickBot="1" x14ac:dyDescent="0.3">
      <c r="A139" s="23"/>
      <c r="B139" s="70"/>
      <c r="C139" s="65"/>
      <c r="D139" s="144"/>
      <c r="E139" s="470"/>
      <c r="F139" s="470" t="s">
        <v>80</v>
      </c>
      <c r="G139" s="473"/>
      <c r="H139" s="490"/>
      <c r="I139" s="92" t="s">
        <v>90</v>
      </c>
      <c r="J139" s="93" t="s">
        <v>23</v>
      </c>
      <c r="K139" s="491"/>
      <c r="L139" s="416"/>
      <c r="M139" s="20"/>
      <c r="N139" s="20" t="s">
        <v>96</v>
      </c>
      <c r="O139" s="40"/>
      <c r="P139" s="380"/>
      <c r="Q139" s="437"/>
      <c r="R139" s="403"/>
      <c r="S139" s="373"/>
      <c r="T139" s="373"/>
      <c r="U139" s="140"/>
      <c r="V139" s="82"/>
      <c r="W139" s="23"/>
    </row>
    <row r="140" spans="1:23" ht="9.75" customHeight="1" thickBot="1" x14ac:dyDescent="0.3">
      <c r="A140" s="23"/>
      <c r="B140" s="70"/>
      <c r="C140" s="65"/>
      <c r="D140" s="144"/>
      <c r="E140" s="187"/>
      <c r="F140" s="187"/>
      <c r="G140" s="146"/>
      <c r="H140" s="143"/>
      <c r="I140" s="147"/>
      <c r="J140" s="148"/>
      <c r="K140" s="143"/>
      <c r="L140" s="146"/>
      <c r="M140" s="149"/>
      <c r="N140" s="149"/>
      <c r="O140" s="148"/>
      <c r="P140" s="260"/>
      <c r="Q140" s="139"/>
      <c r="R140" s="244"/>
      <c r="S140" s="278"/>
      <c r="T140" s="279"/>
      <c r="U140" s="140"/>
      <c r="V140" s="82"/>
      <c r="W140" s="23"/>
    </row>
    <row r="141" spans="1:23" ht="30.75" thickBot="1" x14ac:dyDescent="0.3">
      <c r="A141" s="23"/>
      <c r="B141" s="70"/>
      <c r="C141" s="65"/>
      <c r="D141" s="144"/>
      <c r="E141" s="492">
        <v>8</v>
      </c>
      <c r="F141" s="493" t="s">
        <v>81</v>
      </c>
      <c r="G141" s="116"/>
      <c r="H141" s="161" t="s">
        <v>364</v>
      </c>
      <c r="I141" s="249" t="s">
        <v>156</v>
      </c>
      <c r="J141" s="250" t="s">
        <v>365</v>
      </c>
      <c r="K141" s="251"/>
      <c r="L141" s="416" t="s">
        <v>366</v>
      </c>
      <c r="M141" s="20" t="s">
        <v>96</v>
      </c>
      <c r="N141" s="20" t="s">
        <v>96</v>
      </c>
      <c r="O141" s="42"/>
      <c r="P141" s="261" t="s">
        <v>384</v>
      </c>
      <c r="Q141" s="150">
        <f t="shared" ref="Q141:Q146" si="6">IF(P141="SI",1,IF(P141="PARCIAL",0.5,IF(P141="N/A","",0)))</f>
        <v>1</v>
      </c>
      <c r="R141" s="270">
        <f>Q141</f>
        <v>1</v>
      </c>
      <c r="S141" s="354" t="s">
        <v>452</v>
      </c>
      <c r="T141" s="280"/>
      <c r="U141" s="140"/>
      <c r="V141" s="82"/>
      <c r="W141" s="23"/>
    </row>
    <row r="142" spans="1:23" ht="45.75" customHeight="1" thickBot="1" x14ac:dyDescent="0.3">
      <c r="A142" s="23"/>
      <c r="B142" s="70"/>
      <c r="C142" s="65"/>
      <c r="D142" s="144"/>
      <c r="E142" s="492"/>
      <c r="F142" s="494"/>
      <c r="G142" s="116" t="s">
        <v>193</v>
      </c>
      <c r="H142" s="161" t="s">
        <v>24</v>
      </c>
      <c r="I142" s="92" t="s">
        <v>156</v>
      </c>
      <c r="J142" s="93" t="s">
        <v>302</v>
      </c>
      <c r="K142" s="19" t="s">
        <v>303</v>
      </c>
      <c r="L142" s="416"/>
      <c r="M142" s="20" t="s">
        <v>96</v>
      </c>
      <c r="N142" s="20" t="s">
        <v>96</v>
      </c>
      <c r="O142" s="42"/>
      <c r="P142" s="261" t="s">
        <v>384</v>
      </c>
      <c r="Q142" s="150">
        <f t="shared" si="6"/>
        <v>1</v>
      </c>
      <c r="R142" s="270">
        <f>Q142</f>
        <v>1</v>
      </c>
      <c r="S142" s="280"/>
      <c r="T142" s="280" t="s">
        <v>457</v>
      </c>
      <c r="U142" s="140"/>
      <c r="V142" s="82"/>
      <c r="W142" s="23"/>
    </row>
    <row r="143" spans="1:23" ht="114.75" thickBot="1" x14ac:dyDescent="0.3">
      <c r="A143" s="23"/>
      <c r="B143" s="70"/>
      <c r="C143" s="65"/>
      <c r="D143" s="144"/>
      <c r="E143" s="492"/>
      <c r="F143" s="494"/>
      <c r="G143" s="116" t="s">
        <v>194</v>
      </c>
      <c r="H143" s="161" t="s">
        <v>25</v>
      </c>
      <c r="I143" s="249" t="s">
        <v>156</v>
      </c>
      <c r="J143" s="250" t="s">
        <v>26</v>
      </c>
      <c r="K143" s="252"/>
      <c r="L143" s="20" t="s">
        <v>304</v>
      </c>
      <c r="M143" s="20" t="s">
        <v>96</v>
      </c>
      <c r="N143" s="20" t="s">
        <v>96</v>
      </c>
      <c r="O143" s="7"/>
      <c r="P143" s="261" t="s">
        <v>384</v>
      </c>
      <c r="Q143" s="150">
        <f t="shared" si="6"/>
        <v>1</v>
      </c>
      <c r="R143" s="270">
        <f>Q143</f>
        <v>1</v>
      </c>
      <c r="S143" s="280"/>
      <c r="T143" s="280" t="s">
        <v>458</v>
      </c>
      <c r="U143" s="140"/>
      <c r="V143" s="82"/>
      <c r="W143" s="23"/>
    </row>
    <row r="144" spans="1:23" ht="86.25" thickBot="1" x14ac:dyDescent="0.3">
      <c r="A144" s="23"/>
      <c r="B144" s="70"/>
      <c r="C144" s="65"/>
      <c r="D144" s="144"/>
      <c r="E144" s="492"/>
      <c r="F144" s="494"/>
      <c r="G144" s="116" t="s">
        <v>195</v>
      </c>
      <c r="H144" s="161" t="s">
        <v>27</v>
      </c>
      <c r="I144" s="92" t="s">
        <v>156</v>
      </c>
      <c r="J144" s="93" t="s">
        <v>28</v>
      </c>
      <c r="K144" s="19" t="s">
        <v>111</v>
      </c>
      <c r="L144" s="20" t="s">
        <v>305</v>
      </c>
      <c r="M144" s="20" t="s">
        <v>96</v>
      </c>
      <c r="N144" s="20" t="s">
        <v>96</v>
      </c>
      <c r="O144" s="7"/>
      <c r="P144" s="261" t="s">
        <v>384</v>
      </c>
      <c r="Q144" s="150">
        <f t="shared" si="6"/>
        <v>1</v>
      </c>
      <c r="R144" s="265">
        <f>Q144</f>
        <v>1</v>
      </c>
      <c r="S144" s="280"/>
      <c r="T144" s="280" t="s">
        <v>459</v>
      </c>
      <c r="U144" s="140"/>
      <c r="V144" s="82"/>
      <c r="W144" s="23"/>
    </row>
    <row r="145" spans="1:23" ht="72" customHeight="1" thickBot="1" x14ac:dyDescent="0.3">
      <c r="A145" s="23"/>
      <c r="B145" s="70"/>
      <c r="C145" s="65"/>
      <c r="D145" s="144"/>
      <c r="E145" s="492"/>
      <c r="F145" s="494"/>
      <c r="G145" s="510" t="s">
        <v>196</v>
      </c>
      <c r="H145" s="512" t="s">
        <v>29</v>
      </c>
      <c r="I145" s="249" t="s">
        <v>156</v>
      </c>
      <c r="J145" s="250" t="s">
        <v>307</v>
      </c>
      <c r="K145" s="251" t="s">
        <v>355</v>
      </c>
      <c r="L145" s="416" t="s">
        <v>175</v>
      </c>
      <c r="M145" s="20" t="s">
        <v>96</v>
      </c>
      <c r="N145" s="20" t="s">
        <v>96</v>
      </c>
      <c r="O145" s="47"/>
      <c r="P145" s="261" t="s">
        <v>384</v>
      </c>
      <c r="Q145" s="150">
        <f t="shared" si="6"/>
        <v>1</v>
      </c>
      <c r="R145" s="411">
        <f>AVERAGE(Q145:Q146)</f>
        <v>1</v>
      </c>
      <c r="S145" s="399" t="s">
        <v>448</v>
      </c>
      <c r="T145" s="374"/>
      <c r="U145" s="140"/>
      <c r="V145" s="82"/>
      <c r="W145" s="23"/>
    </row>
    <row r="146" spans="1:23" ht="31.5" customHeight="1" thickBot="1" x14ac:dyDescent="0.3">
      <c r="A146" s="23"/>
      <c r="B146" s="70"/>
      <c r="C146" s="65"/>
      <c r="D146" s="144"/>
      <c r="E146" s="492"/>
      <c r="F146" s="495"/>
      <c r="G146" s="511"/>
      <c r="H146" s="513"/>
      <c r="I146" s="249" t="s">
        <v>156</v>
      </c>
      <c r="J146" s="361" t="s">
        <v>308</v>
      </c>
      <c r="K146" s="251" t="s">
        <v>306</v>
      </c>
      <c r="L146" s="416"/>
      <c r="M146" s="20" t="s">
        <v>96</v>
      </c>
      <c r="N146" s="20" t="s">
        <v>96</v>
      </c>
      <c r="O146" s="51"/>
      <c r="P146" s="261" t="s">
        <v>384</v>
      </c>
      <c r="Q146" s="150">
        <f t="shared" si="6"/>
        <v>1</v>
      </c>
      <c r="R146" s="412"/>
      <c r="S146" s="374"/>
      <c r="T146" s="374"/>
      <c r="U146" s="140"/>
      <c r="V146" s="82"/>
      <c r="W146" s="23"/>
    </row>
    <row r="147" spans="1:23" ht="9.75" customHeight="1" thickBot="1" x14ac:dyDescent="0.3">
      <c r="A147" s="23"/>
      <c r="B147" s="70"/>
      <c r="C147" s="65"/>
      <c r="D147" s="144"/>
      <c r="E147" s="187"/>
      <c r="F147" s="187"/>
      <c r="G147" s="146"/>
      <c r="H147" s="143"/>
      <c r="I147" s="147"/>
      <c r="J147" s="148"/>
      <c r="K147" s="143"/>
      <c r="L147" s="146"/>
      <c r="M147" s="149"/>
      <c r="N147" s="149"/>
      <c r="O147" s="148"/>
      <c r="P147" s="260"/>
      <c r="Q147" s="139"/>
      <c r="R147" s="244"/>
      <c r="S147" s="278"/>
      <c r="T147" s="279"/>
      <c r="U147" s="140"/>
      <c r="V147" s="82"/>
      <c r="W147" s="23"/>
    </row>
    <row r="148" spans="1:23" ht="15" customHeight="1" thickTop="1" x14ac:dyDescent="0.25">
      <c r="A148" s="23"/>
      <c r="B148" s="70"/>
      <c r="C148" s="65"/>
      <c r="D148" s="144"/>
      <c r="E148" s="499">
        <v>9</v>
      </c>
      <c r="F148" s="499" t="s">
        <v>30</v>
      </c>
      <c r="G148" s="477" t="s">
        <v>197</v>
      </c>
      <c r="H148" s="507" t="s">
        <v>30</v>
      </c>
      <c r="I148" s="197"/>
      <c r="J148" s="198" t="s">
        <v>31</v>
      </c>
      <c r="K148" s="514" t="s">
        <v>354</v>
      </c>
      <c r="L148" s="416" t="s">
        <v>312</v>
      </c>
      <c r="M148" s="20" t="s">
        <v>96</v>
      </c>
      <c r="N148" s="20" t="s">
        <v>96</v>
      </c>
      <c r="O148" s="48"/>
      <c r="P148" s="438" t="s">
        <v>384</v>
      </c>
      <c r="Q148" s="387">
        <f>IF(P148="SI",1,IF(P148="PARCIAL",0.5,IF(P148="N/A","",0)))</f>
        <v>1</v>
      </c>
      <c r="R148" s="446">
        <f>Q148</f>
        <v>1</v>
      </c>
      <c r="S148" s="400" t="s">
        <v>453</v>
      </c>
      <c r="T148" s="447"/>
      <c r="U148" s="140"/>
      <c r="V148" s="82"/>
      <c r="W148" s="23"/>
    </row>
    <row r="149" spans="1:23" ht="15" customHeight="1" x14ac:dyDescent="0.25">
      <c r="A149" s="23"/>
      <c r="B149" s="70"/>
      <c r="C149" s="65"/>
      <c r="D149" s="144"/>
      <c r="E149" s="500"/>
      <c r="F149" s="500"/>
      <c r="G149" s="478"/>
      <c r="H149" s="508"/>
      <c r="I149" s="197" t="s">
        <v>156</v>
      </c>
      <c r="J149" s="231" t="s">
        <v>309</v>
      </c>
      <c r="K149" s="514"/>
      <c r="L149" s="416"/>
      <c r="M149" s="20" t="s">
        <v>96</v>
      </c>
      <c r="N149" s="20" t="s">
        <v>96</v>
      </c>
      <c r="O149" s="49"/>
      <c r="P149" s="439"/>
      <c r="Q149" s="435"/>
      <c r="R149" s="429"/>
      <c r="S149" s="401"/>
      <c r="T149" s="448"/>
      <c r="U149" s="140"/>
      <c r="V149" s="82"/>
      <c r="W149" s="23"/>
    </row>
    <row r="150" spans="1:23" ht="15" customHeight="1" x14ac:dyDescent="0.25">
      <c r="A150" s="23"/>
      <c r="B150" s="70"/>
      <c r="C150" s="65"/>
      <c r="D150" s="144"/>
      <c r="E150" s="500"/>
      <c r="F150" s="500"/>
      <c r="G150" s="478"/>
      <c r="H150" s="508"/>
      <c r="I150" s="197" t="s">
        <v>156</v>
      </c>
      <c r="J150" s="231" t="s">
        <v>310</v>
      </c>
      <c r="K150" s="514"/>
      <c r="L150" s="416"/>
      <c r="M150" s="20" t="s">
        <v>96</v>
      </c>
      <c r="N150" s="20" t="s">
        <v>96</v>
      </c>
      <c r="O150" s="49"/>
      <c r="P150" s="439"/>
      <c r="Q150" s="435"/>
      <c r="R150" s="429"/>
      <c r="S150" s="401"/>
      <c r="T150" s="448"/>
      <c r="U150" s="140"/>
      <c r="V150" s="82"/>
      <c r="W150" s="23"/>
    </row>
    <row r="151" spans="1:23" ht="15" customHeight="1" x14ac:dyDescent="0.25">
      <c r="A151" s="23"/>
      <c r="B151" s="70"/>
      <c r="C151" s="65"/>
      <c r="D151" s="144"/>
      <c r="E151" s="500"/>
      <c r="F151" s="500"/>
      <c r="G151" s="478"/>
      <c r="H151" s="508"/>
      <c r="I151" s="197" t="s">
        <v>156</v>
      </c>
      <c r="J151" s="231" t="s">
        <v>311</v>
      </c>
      <c r="K151" s="514"/>
      <c r="L151" s="416"/>
      <c r="M151" s="20" t="s">
        <v>96</v>
      </c>
      <c r="N151" s="20" t="s">
        <v>96</v>
      </c>
      <c r="O151" s="49"/>
      <c r="P151" s="439"/>
      <c r="Q151" s="435"/>
      <c r="R151" s="429"/>
      <c r="S151" s="401"/>
      <c r="T151" s="448"/>
      <c r="U151" s="140"/>
      <c r="V151" s="82"/>
      <c r="W151" s="23"/>
    </row>
    <row r="152" spans="1:23" ht="44.25" customHeight="1" thickBot="1" x14ac:dyDescent="0.3">
      <c r="A152" s="23"/>
      <c r="B152" s="70"/>
      <c r="C152" s="65"/>
      <c r="D152" s="144"/>
      <c r="E152" s="501"/>
      <c r="F152" s="501"/>
      <c r="G152" s="479"/>
      <c r="H152" s="509"/>
      <c r="I152" s="197" t="s">
        <v>156</v>
      </c>
      <c r="J152" s="231" t="s">
        <v>32</v>
      </c>
      <c r="K152" s="514"/>
      <c r="L152" s="416"/>
      <c r="M152" s="20" t="s">
        <v>96</v>
      </c>
      <c r="N152" s="20" t="s">
        <v>96</v>
      </c>
      <c r="O152" s="51"/>
      <c r="P152" s="439"/>
      <c r="Q152" s="437"/>
      <c r="R152" s="429"/>
      <c r="S152" s="401"/>
      <c r="T152" s="449"/>
      <c r="U152" s="140"/>
      <c r="V152" s="82"/>
      <c r="W152" s="23"/>
    </row>
    <row r="153" spans="1:23" ht="9.75" customHeight="1" thickBot="1" x14ac:dyDescent="0.3">
      <c r="A153" s="23"/>
      <c r="B153" s="70"/>
      <c r="C153" s="65"/>
      <c r="D153" s="144"/>
      <c r="E153" s="187"/>
      <c r="F153" s="187"/>
      <c r="G153" s="146"/>
      <c r="H153" s="143"/>
      <c r="I153" s="147"/>
      <c r="J153" s="148"/>
      <c r="K153" s="143"/>
      <c r="L153" s="146"/>
      <c r="M153" s="149"/>
      <c r="N153" s="149"/>
      <c r="O153" s="148"/>
      <c r="P153" s="260"/>
      <c r="Q153" s="139"/>
      <c r="R153" s="244"/>
      <c r="S153" s="278"/>
      <c r="T153" s="279"/>
      <c r="U153" s="140"/>
      <c r="V153" s="82"/>
      <c r="W153" s="23"/>
    </row>
    <row r="154" spans="1:23" ht="30.75" thickBot="1" x14ac:dyDescent="0.3">
      <c r="A154" s="23"/>
      <c r="B154" s="70"/>
      <c r="C154" s="65"/>
      <c r="D154" s="144"/>
      <c r="E154" s="496">
        <v>10</v>
      </c>
      <c r="F154" s="468" t="s">
        <v>104</v>
      </c>
      <c r="G154" s="169" t="s">
        <v>198</v>
      </c>
      <c r="H154" s="274" t="s">
        <v>200</v>
      </c>
      <c r="I154" s="74" t="s">
        <v>156</v>
      </c>
      <c r="J154" s="75" t="s">
        <v>199</v>
      </c>
      <c r="K154" s="21" t="s">
        <v>353</v>
      </c>
      <c r="L154" s="272" t="s">
        <v>237</v>
      </c>
      <c r="M154" s="272" t="s">
        <v>96</v>
      </c>
      <c r="N154" s="272" t="s">
        <v>96</v>
      </c>
      <c r="O154" s="7"/>
      <c r="P154" s="259" t="s">
        <v>384</v>
      </c>
      <c r="Q154" s="276">
        <f>IF(P154="SI",1,IF(P154="PARCIAL",0.5,IF(P154="N/A","",0)))</f>
        <v>1</v>
      </c>
      <c r="R154" s="273">
        <f>Q154</f>
        <v>1</v>
      </c>
      <c r="S154" s="280"/>
      <c r="T154" s="280"/>
      <c r="U154" s="140"/>
      <c r="V154" s="82"/>
      <c r="W154" s="23"/>
    </row>
    <row r="155" spans="1:23" ht="30" customHeight="1" x14ac:dyDescent="0.25">
      <c r="A155" s="23"/>
      <c r="B155" s="70"/>
      <c r="C155" s="65"/>
      <c r="D155" s="144"/>
      <c r="E155" s="497"/>
      <c r="F155" s="469"/>
      <c r="G155" s="472" t="s">
        <v>201</v>
      </c>
      <c r="H155" s="475" t="s">
        <v>320</v>
      </c>
      <c r="I155" s="271"/>
      <c r="J155" s="221" t="s">
        <v>219</v>
      </c>
      <c r="K155" s="502" t="s">
        <v>375</v>
      </c>
      <c r="L155" s="416" t="s">
        <v>319</v>
      </c>
      <c r="M155" s="20" t="s">
        <v>96</v>
      </c>
      <c r="N155" s="20" t="s">
        <v>96</v>
      </c>
      <c r="O155" s="6"/>
      <c r="P155" s="440" t="s">
        <v>384</v>
      </c>
      <c r="Q155" s="443">
        <f>IF(P155="SI",1,IF(P155="PARCIAL",0.5,IF(P155="N/A","",0)))</f>
        <v>1</v>
      </c>
      <c r="R155" s="414">
        <f>Q155</f>
        <v>1</v>
      </c>
      <c r="S155" s="399" t="s">
        <v>454</v>
      </c>
      <c r="T155" s="374"/>
      <c r="U155" s="140"/>
      <c r="V155" s="82"/>
      <c r="W155" s="23"/>
    </row>
    <row r="156" spans="1:23" ht="15" customHeight="1" x14ac:dyDescent="0.25">
      <c r="A156" s="23"/>
      <c r="B156" s="70"/>
      <c r="C156" s="65"/>
      <c r="D156" s="144"/>
      <c r="E156" s="497"/>
      <c r="F156" s="469"/>
      <c r="G156" s="472"/>
      <c r="H156" s="475"/>
      <c r="I156" s="212" t="s">
        <v>156</v>
      </c>
      <c r="J156" s="213" t="s">
        <v>313</v>
      </c>
      <c r="K156" s="502"/>
      <c r="L156" s="416"/>
      <c r="M156" s="20" t="s">
        <v>96</v>
      </c>
      <c r="N156" s="20" t="s">
        <v>96</v>
      </c>
      <c r="O156" s="6"/>
      <c r="P156" s="441"/>
      <c r="Q156" s="444"/>
      <c r="R156" s="415"/>
      <c r="S156" s="374"/>
      <c r="T156" s="374"/>
      <c r="U156" s="140"/>
      <c r="V156" s="82"/>
      <c r="W156" s="23"/>
    </row>
    <row r="157" spans="1:23" ht="15" customHeight="1" x14ac:dyDescent="0.25">
      <c r="A157" s="23"/>
      <c r="B157" s="70"/>
      <c r="C157" s="65"/>
      <c r="D157" s="144"/>
      <c r="E157" s="497"/>
      <c r="F157" s="469"/>
      <c r="G157" s="472"/>
      <c r="H157" s="475"/>
      <c r="I157" s="212" t="s">
        <v>156</v>
      </c>
      <c r="J157" s="213" t="s">
        <v>314</v>
      </c>
      <c r="K157" s="502"/>
      <c r="L157" s="416"/>
      <c r="M157" s="20" t="s">
        <v>96</v>
      </c>
      <c r="N157" s="20" t="s">
        <v>96</v>
      </c>
      <c r="O157" s="6"/>
      <c r="P157" s="441"/>
      <c r="Q157" s="444"/>
      <c r="R157" s="415"/>
      <c r="S157" s="374"/>
      <c r="T157" s="374"/>
      <c r="U157" s="140"/>
      <c r="V157" s="82"/>
      <c r="W157" s="23"/>
    </row>
    <row r="158" spans="1:23" ht="15" customHeight="1" x14ac:dyDescent="0.25">
      <c r="A158" s="23"/>
      <c r="B158" s="70"/>
      <c r="C158" s="65"/>
      <c r="D158" s="144"/>
      <c r="E158" s="497"/>
      <c r="F158" s="469"/>
      <c r="G158" s="472"/>
      <c r="H158" s="475"/>
      <c r="I158" s="212" t="s">
        <v>156</v>
      </c>
      <c r="J158" s="214" t="s">
        <v>315</v>
      </c>
      <c r="K158" s="502"/>
      <c r="L158" s="416"/>
      <c r="M158" s="20" t="s">
        <v>96</v>
      </c>
      <c r="N158" s="20" t="s">
        <v>96</v>
      </c>
      <c r="O158" s="5"/>
      <c r="P158" s="441"/>
      <c r="Q158" s="444"/>
      <c r="R158" s="415"/>
      <c r="S158" s="374"/>
      <c r="T158" s="374"/>
      <c r="U158" s="140"/>
      <c r="V158" s="82"/>
      <c r="W158" s="23"/>
    </row>
    <row r="159" spans="1:23" ht="15" customHeight="1" x14ac:dyDescent="0.25">
      <c r="A159" s="23"/>
      <c r="B159" s="70"/>
      <c r="C159" s="65"/>
      <c r="D159" s="144"/>
      <c r="E159" s="497"/>
      <c r="F159" s="469"/>
      <c r="G159" s="472"/>
      <c r="H159" s="475"/>
      <c r="I159" s="212" t="s">
        <v>156</v>
      </c>
      <c r="J159" s="214" t="s">
        <v>316</v>
      </c>
      <c r="K159" s="502"/>
      <c r="L159" s="416"/>
      <c r="M159" s="20" t="s">
        <v>96</v>
      </c>
      <c r="N159" s="20" t="s">
        <v>96</v>
      </c>
      <c r="O159" s="5"/>
      <c r="P159" s="441"/>
      <c r="Q159" s="444"/>
      <c r="R159" s="415"/>
      <c r="S159" s="374"/>
      <c r="T159" s="374"/>
      <c r="U159" s="140"/>
      <c r="V159" s="82"/>
      <c r="W159" s="23"/>
    </row>
    <row r="160" spans="1:23" ht="15" customHeight="1" x14ac:dyDescent="0.25">
      <c r="A160" s="23"/>
      <c r="B160" s="70"/>
      <c r="C160" s="65"/>
      <c r="D160" s="144"/>
      <c r="E160" s="497"/>
      <c r="F160" s="469"/>
      <c r="G160" s="472"/>
      <c r="H160" s="475"/>
      <c r="I160" s="212" t="s">
        <v>156</v>
      </c>
      <c r="J160" s="214" t="s">
        <v>317</v>
      </c>
      <c r="K160" s="502"/>
      <c r="L160" s="416"/>
      <c r="M160" s="20" t="s">
        <v>96</v>
      </c>
      <c r="N160" s="20" t="s">
        <v>96</v>
      </c>
      <c r="O160" s="5"/>
      <c r="P160" s="441"/>
      <c r="Q160" s="444"/>
      <c r="R160" s="415"/>
      <c r="S160" s="374"/>
      <c r="T160" s="374"/>
      <c r="U160" s="140"/>
      <c r="V160" s="82"/>
      <c r="W160" s="23"/>
    </row>
    <row r="161" spans="1:23" ht="15" customHeight="1" x14ac:dyDescent="0.25">
      <c r="A161" s="23"/>
      <c r="B161" s="70"/>
      <c r="C161" s="65"/>
      <c r="D161" s="144"/>
      <c r="E161" s="497"/>
      <c r="F161" s="469"/>
      <c r="G161" s="472"/>
      <c r="H161" s="475"/>
      <c r="I161" s="212" t="s">
        <v>156</v>
      </c>
      <c r="J161" s="214" t="s">
        <v>334</v>
      </c>
      <c r="K161" s="502"/>
      <c r="L161" s="416"/>
      <c r="M161" s="20" t="s">
        <v>96</v>
      </c>
      <c r="N161" s="20" t="s">
        <v>96</v>
      </c>
      <c r="O161" s="5"/>
      <c r="P161" s="441"/>
      <c r="Q161" s="444"/>
      <c r="R161" s="415"/>
      <c r="S161" s="374"/>
      <c r="T161" s="374"/>
      <c r="U161" s="140"/>
      <c r="V161" s="82"/>
      <c r="W161" s="23"/>
    </row>
    <row r="162" spans="1:23" ht="15" customHeight="1" x14ac:dyDescent="0.25">
      <c r="A162" s="23"/>
      <c r="B162" s="70"/>
      <c r="C162" s="65"/>
      <c r="D162" s="144"/>
      <c r="E162" s="497"/>
      <c r="F162" s="469"/>
      <c r="G162" s="472"/>
      <c r="H162" s="475"/>
      <c r="I162" s="212" t="s">
        <v>156</v>
      </c>
      <c r="J162" s="213" t="s">
        <v>333</v>
      </c>
      <c r="K162" s="502"/>
      <c r="L162" s="416"/>
      <c r="M162" s="20" t="s">
        <v>96</v>
      </c>
      <c r="N162" s="20" t="s">
        <v>96</v>
      </c>
      <c r="O162" s="5"/>
      <c r="P162" s="441"/>
      <c r="Q162" s="444"/>
      <c r="R162" s="415"/>
      <c r="S162" s="374"/>
      <c r="T162" s="374"/>
      <c r="U162" s="140"/>
      <c r="V162" s="82"/>
      <c r="W162" s="23"/>
    </row>
    <row r="163" spans="1:23" ht="15.75" customHeight="1" thickBot="1" x14ac:dyDescent="0.3">
      <c r="A163" s="23"/>
      <c r="B163" s="70"/>
      <c r="C163" s="65"/>
      <c r="D163" s="144"/>
      <c r="E163" s="497"/>
      <c r="F163" s="469"/>
      <c r="G163" s="473"/>
      <c r="H163" s="476"/>
      <c r="I163" s="184" t="s">
        <v>156</v>
      </c>
      <c r="J163" s="234" t="s">
        <v>318</v>
      </c>
      <c r="K163" s="503"/>
      <c r="L163" s="416"/>
      <c r="M163" s="20" t="s">
        <v>96</v>
      </c>
      <c r="N163" s="20" t="s">
        <v>96</v>
      </c>
      <c r="O163" s="9"/>
      <c r="P163" s="442"/>
      <c r="Q163" s="445"/>
      <c r="R163" s="415"/>
      <c r="S163" s="374"/>
      <c r="T163" s="374"/>
      <c r="U163" s="140"/>
      <c r="V163" s="82"/>
      <c r="W163" s="23"/>
    </row>
    <row r="164" spans="1:23" ht="27" customHeight="1" thickTop="1" x14ac:dyDescent="0.25">
      <c r="A164" s="23"/>
      <c r="B164" s="70"/>
      <c r="C164" s="65"/>
      <c r="D164" s="144"/>
      <c r="E164" s="497"/>
      <c r="F164" s="469"/>
      <c r="G164" s="471" t="s">
        <v>202</v>
      </c>
      <c r="H164" s="488" t="s">
        <v>321</v>
      </c>
      <c r="I164" s="232"/>
      <c r="J164" s="233" t="s">
        <v>220</v>
      </c>
      <c r="K164" s="8"/>
      <c r="L164" s="416" t="s">
        <v>369</v>
      </c>
      <c r="M164" s="20" t="s">
        <v>96</v>
      </c>
      <c r="N164" s="20" t="s">
        <v>96</v>
      </c>
      <c r="O164" s="48"/>
      <c r="P164" s="385" t="s">
        <v>385</v>
      </c>
      <c r="Q164" s="387">
        <f>IF(P164="SI",1,IF(P164="PARCIAL",0.5,IF(P164="N/A","",0)))</f>
        <v>0</v>
      </c>
      <c r="R164" s="413">
        <f>Q164</f>
        <v>0</v>
      </c>
      <c r="S164" s="370"/>
      <c r="T164" s="370"/>
      <c r="U164" s="140"/>
      <c r="V164" s="82"/>
      <c r="W164" s="23"/>
    </row>
    <row r="165" spans="1:23" ht="15" customHeight="1" x14ac:dyDescent="0.25">
      <c r="A165" s="23"/>
      <c r="B165" s="70"/>
      <c r="C165" s="65"/>
      <c r="D165" s="144"/>
      <c r="E165" s="497"/>
      <c r="F165" s="469"/>
      <c r="G165" s="472"/>
      <c r="H165" s="489"/>
      <c r="I165" s="77" t="s">
        <v>156</v>
      </c>
      <c r="J165" s="209" t="s">
        <v>313</v>
      </c>
      <c r="K165" s="216"/>
      <c r="L165" s="416"/>
      <c r="M165" s="20" t="s">
        <v>96</v>
      </c>
      <c r="N165" s="20" t="s">
        <v>96</v>
      </c>
      <c r="O165" s="58"/>
      <c r="P165" s="439"/>
      <c r="Q165" s="435"/>
      <c r="R165" s="410"/>
      <c r="S165" s="370"/>
      <c r="T165" s="370"/>
      <c r="U165" s="140"/>
      <c r="V165" s="82"/>
      <c r="W165" s="23"/>
    </row>
    <row r="166" spans="1:23" ht="15" customHeight="1" x14ac:dyDescent="0.25">
      <c r="A166" s="23"/>
      <c r="B166" s="70"/>
      <c r="C166" s="65"/>
      <c r="D166" s="144"/>
      <c r="E166" s="497"/>
      <c r="F166" s="469"/>
      <c r="G166" s="472"/>
      <c r="H166" s="489"/>
      <c r="I166" s="77" t="s">
        <v>156</v>
      </c>
      <c r="J166" s="209" t="s">
        <v>314</v>
      </c>
      <c r="K166" s="216"/>
      <c r="L166" s="416"/>
      <c r="M166" s="20" t="s">
        <v>96</v>
      </c>
      <c r="N166" s="20" t="s">
        <v>96</v>
      </c>
      <c r="O166" s="58"/>
      <c r="P166" s="439"/>
      <c r="Q166" s="435"/>
      <c r="R166" s="410"/>
      <c r="S166" s="370"/>
      <c r="T166" s="370"/>
      <c r="U166" s="140"/>
      <c r="V166" s="82"/>
      <c r="W166" s="23"/>
    </row>
    <row r="167" spans="1:23" ht="15" customHeight="1" x14ac:dyDescent="0.25">
      <c r="A167" s="23"/>
      <c r="B167" s="70"/>
      <c r="C167" s="65"/>
      <c r="D167" s="144"/>
      <c r="E167" s="497"/>
      <c r="F167" s="469"/>
      <c r="G167" s="472"/>
      <c r="H167" s="489"/>
      <c r="I167" s="77" t="s">
        <v>156</v>
      </c>
      <c r="J167" s="209" t="s">
        <v>315</v>
      </c>
      <c r="K167" s="216"/>
      <c r="L167" s="416"/>
      <c r="M167" s="20" t="s">
        <v>96</v>
      </c>
      <c r="N167" s="20" t="s">
        <v>96</v>
      </c>
      <c r="O167" s="49"/>
      <c r="P167" s="439"/>
      <c r="Q167" s="435"/>
      <c r="R167" s="410"/>
      <c r="S167" s="370"/>
      <c r="T167" s="370"/>
      <c r="U167" s="140"/>
      <c r="V167" s="82"/>
      <c r="W167" s="23"/>
    </row>
    <row r="168" spans="1:23" ht="15" customHeight="1" x14ac:dyDescent="0.25">
      <c r="A168" s="23"/>
      <c r="B168" s="70"/>
      <c r="C168" s="65"/>
      <c r="D168" s="144"/>
      <c r="E168" s="497"/>
      <c r="F168" s="469"/>
      <c r="G168" s="472"/>
      <c r="H168" s="489"/>
      <c r="I168" s="77" t="s">
        <v>156</v>
      </c>
      <c r="J168" s="209" t="s">
        <v>324</v>
      </c>
      <c r="K168" s="216"/>
      <c r="L168" s="416"/>
      <c r="M168" s="20" t="s">
        <v>96</v>
      </c>
      <c r="N168" s="20" t="s">
        <v>96</v>
      </c>
      <c r="O168" s="49"/>
      <c r="P168" s="439"/>
      <c r="Q168" s="435"/>
      <c r="R168" s="410"/>
      <c r="S168" s="370"/>
      <c r="T168" s="370"/>
      <c r="U168" s="140"/>
      <c r="V168" s="82"/>
      <c r="W168" s="23"/>
    </row>
    <row r="169" spans="1:23" ht="15" customHeight="1" x14ac:dyDescent="0.25">
      <c r="A169" s="23"/>
      <c r="B169" s="70"/>
      <c r="C169" s="65"/>
      <c r="D169" s="144"/>
      <c r="E169" s="497"/>
      <c r="F169" s="469"/>
      <c r="G169" s="472"/>
      <c r="H169" s="489"/>
      <c r="I169" s="77" t="s">
        <v>156</v>
      </c>
      <c r="J169" s="209" t="s">
        <v>317</v>
      </c>
      <c r="K169" s="216"/>
      <c r="L169" s="416"/>
      <c r="M169" s="20" t="s">
        <v>96</v>
      </c>
      <c r="N169" s="20" t="s">
        <v>96</v>
      </c>
      <c r="O169" s="49"/>
      <c r="P169" s="439"/>
      <c r="Q169" s="435"/>
      <c r="R169" s="410"/>
      <c r="S169" s="370"/>
      <c r="T169" s="370"/>
      <c r="U169" s="140"/>
      <c r="V169" s="82"/>
      <c r="W169" s="23"/>
    </row>
    <row r="170" spans="1:23" ht="15" customHeight="1" x14ac:dyDescent="0.25">
      <c r="A170" s="23"/>
      <c r="B170" s="70"/>
      <c r="C170" s="65"/>
      <c r="D170" s="144"/>
      <c r="E170" s="497"/>
      <c r="F170" s="469"/>
      <c r="G170" s="472"/>
      <c r="H170" s="489"/>
      <c r="I170" s="77" t="s">
        <v>156</v>
      </c>
      <c r="J170" s="210" t="s">
        <v>334</v>
      </c>
      <c r="K170" s="216"/>
      <c r="L170" s="416"/>
      <c r="M170" s="20" t="s">
        <v>96</v>
      </c>
      <c r="N170" s="20" t="s">
        <v>96</v>
      </c>
      <c r="O170" s="49"/>
      <c r="P170" s="439"/>
      <c r="Q170" s="435"/>
      <c r="R170" s="410"/>
      <c r="S170" s="370"/>
      <c r="T170" s="370"/>
      <c r="U170" s="140"/>
      <c r="V170" s="82"/>
      <c r="W170" s="23"/>
    </row>
    <row r="171" spans="1:23" ht="15" customHeight="1" x14ac:dyDescent="0.25">
      <c r="A171" s="23"/>
      <c r="B171" s="70"/>
      <c r="C171" s="65"/>
      <c r="D171" s="144"/>
      <c r="E171" s="497"/>
      <c r="F171" s="469"/>
      <c r="G171" s="472"/>
      <c r="H171" s="489"/>
      <c r="I171" s="77" t="s">
        <v>156</v>
      </c>
      <c r="J171" s="209" t="s">
        <v>325</v>
      </c>
      <c r="K171" s="216"/>
      <c r="L171" s="416"/>
      <c r="M171" s="20" t="s">
        <v>96</v>
      </c>
      <c r="N171" s="20" t="s">
        <v>96</v>
      </c>
      <c r="O171" s="49"/>
      <c r="P171" s="439"/>
      <c r="Q171" s="435"/>
      <c r="R171" s="410"/>
      <c r="S171" s="370"/>
      <c r="T171" s="370"/>
      <c r="U171" s="140"/>
      <c r="V171" s="82"/>
      <c r="W171" s="23"/>
    </row>
    <row r="172" spans="1:23" ht="15" customHeight="1" x14ac:dyDescent="0.25">
      <c r="A172" s="23"/>
      <c r="B172" s="70"/>
      <c r="C172" s="65"/>
      <c r="D172" s="144"/>
      <c r="E172" s="497"/>
      <c r="F172" s="469"/>
      <c r="G172" s="472"/>
      <c r="H172" s="489"/>
      <c r="I172" s="77" t="s">
        <v>156</v>
      </c>
      <c r="J172" s="209" t="s">
        <v>326</v>
      </c>
      <c r="K172" s="216"/>
      <c r="L172" s="416"/>
      <c r="M172" s="20" t="s">
        <v>96</v>
      </c>
      <c r="N172" s="20" t="s">
        <v>96</v>
      </c>
      <c r="O172" s="49"/>
      <c r="P172" s="439"/>
      <c r="Q172" s="435"/>
      <c r="R172" s="410"/>
      <c r="S172" s="370"/>
      <c r="T172" s="370"/>
      <c r="U172" s="140"/>
      <c r="V172" s="82"/>
      <c r="W172" s="23"/>
    </row>
    <row r="173" spans="1:23" ht="15" customHeight="1" x14ac:dyDescent="0.25">
      <c r="A173" s="23"/>
      <c r="B173" s="70"/>
      <c r="C173" s="65"/>
      <c r="D173" s="144"/>
      <c r="E173" s="497"/>
      <c r="F173" s="469"/>
      <c r="G173" s="472"/>
      <c r="H173" s="489"/>
      <c r="I173" s="77" t="s">
        <v>156</v>
      </c>
      <c r="J173" s="209" t="s">
        <v>327</v>
      </c>
      <c r="K173" s="216"/>
      <c r="L173" s="416"/>
      <c r="M173" s="20" t="s">
        <v>96</v>
      </c>
      <c r="N173" s="20" t="s">
        <v>96</v>
      </c>
      <c r="O173" s="49"/>
      <c r="P173" s="439"/>
      <c r="Q173" s="435"/>
      <c r="R173" s="410"/>
      <c r="S173" s="370"/>
      <c r="T173" s="370"/>
      <c r="U173" s="140"/>
      <c r="V173" s="82"/>
      <c r="W173" s="23"/>
    </row>
    <row r="174" spans="1:23" ht="15" customHeight="1" x14ac:dyDescent="0.25">
      <c r="A174" s="23"/>
      <c r="B174" s="70"/>
      <c r="C174" s="65"/>
      <c r="D174" s="144"/>
      <c r="E174" s="497"/>
      <c r="F174" s="469"/>
      <c r="G174" s="472"/>
      <c r="H174" s="489"/>
      <c r="I174" s="77" t="s">
        <v>156</v>
      </c>
      <c r="J174" s="209" t="s">
        <v>328</v>
      </c>
      <c r="K174" s="216"/>
      <c r="L174" s="416"/>
      <c r="M174" s="20" t="s">
        <v>96</v>
      </c>
      <c r="N174" s="20" t="s">
        <v>96</v>
      </c>
      <c r="O174" s="49"/>
      <c r="P174" s="439"/>
      <c r="Q174" s="435"/>
      <c r="R174" s="410"/>
      <c r="S174" s="370"/>
      <c r="T174" s="370"/>
      <c r="U174" s="140"/>
      <c r="V174" s="82"/>
      <c r="W174" s="23"/>
    </row>
    <row r="175" spans="1:23" ht="15" customHeight="1" x14ac:dyDescent="0.25">
      <c r="A175" s="23"/>
      <c r="B175" s="70"/>
      <c r="C175" s="65"/>
      <c r="D175" s="144"/>
      <c r="E175" s="497"/>
      <c r="F175" s="469"/>
      <c r="G175" s="472"/>
      <c r="H175" s="489"/>
      <c r="I175" s="77" t="s">
        <v>156</v>
      </c>
      <c r="J175" s="209" t="s">
        <v>329</v>
      </c>
      <c r="K175" s="216"/>
      <c r="L175" s="416"/>
      <c r="M175" s="20" t="s">
        <v>96</v>
      </c>
      <c r="N175" s="20" t="s">
        <v>96</v>
      </c>
      <c r="O175" s="49"/>
      <c r="P175" s="439"/>
      <c r="Q175" s="435"/>
      <c r="R175" s="410"/>
      <c r="S175" s="370"/>
      <c r="T175" s="370"/>
      <c r="U175" s="140"/>
      <c r="V175" s="82"/>
      <c r="W175" s="23"/>
    </row>
    <row r="176" spans="1:23" ht="15" customHeight="1" x14ac:dyDescent="0.25">
      <c r="A176" s="23"/>
      <c r="B176" s="70"/>
      <c r="C176" s="65"/>
      <c r="D176" s="144"/>
      <c r="E176" s="497"/>
      <c r="F176" s="469"/>
      <c r="G176" s="472"/>
      <c r="H176" s="489"/>
      <c r="I176" s="77" t="s">
        <v>156</v>
      </c>
      <c r="J176" s="209" t="s">
        <v>330</v>
      </c>
      <c r="K176" s="216"/>
      <c r="L176" s="416"/>
      <c r="M176" s="20" t="s">
        <v>96</v>
      </c>
      <c r="N176" s="20" t="s">
        <v>96</v>
      </c>
      <c r="O176" s="49"/>
      <c r="P176" s="439"/>
      <c r="Q176" s="435"/>
      <c r="R176" s="410"/>
      <c r="S176" s="370"/>
      <c r="T176" s="370"/>
      <c r="U176" s="140"/>
      <c r="V176" s="82"/>
      <c r="W176" s="23"/>
    </row>
    <row r="177" spans="1:23" ht="15" customHeight="1" x14ac:dyDescent="0.25">
      <c r="A177" s="23"/>
      <c r="B177" s="70"/>
      <c r="C177" s="65"/>
      <c r="D177" s="144"/>
      <c r="E177" s="497"/>
      <c r="F177" s="469"/>
      <c r="G177" s="472"/>
      <c r="H177" s="489"/>
      <c r="I177" s="77" t="s">
        <v>156</v>
      </c>
      <c r="J177" s="209" t="s">
        <v>331</v>
      </c>
      <c r="K177" s="216"/>
      <c r="L177" s="416"/>
      <c r="M177" s="20" t="s">
        <v>96</v>
      </c>
      <c r="N177" s="20" t="s">
        <v>96</v>
      </c>
      <c r="O177" s="49"/>
      <c r="P177" s="439"/>
      <c r="Q177" s="435"/>
      <c r="R177" s="410"/>
      <c r="S177" s="370"/>
      <c r="T177" s="370"/>
      <c r="U177" s="140"/>
      <c r="V177" s="82"/>
      <c r="W177" s="23"/>
    </row>
    <row r="178" spans="1:23" ht="15.75" customHeight="1" thickBot="1" x14ac:dyDescent="0.3">
      <c r="A178" s="23"/>
      <c r="B178" s="70"/>
      <c r="C178" s="65"/>
      <c r="D178" s="144"/>
      <c r="E178" s="497"/>
      <c r="F178" s="469"/>
      <c r="G178" s="473"/>
      <c r="H178" s="490"/>
      <c r="I178" s="76" t="s">
        <v>156</v>
      </c>
      <c r="J178" s="211" t="s">
        <v>128</v>
      </c>
      <c r="K178" s="217"/>
      <c r="L178" s="416"/>
      <c r="M178" s="20" t="s">
        <v>96</v>
      </c>
      <c r="N178" s="20" t="s">
        <v>96</v>
      </c>
      <c r="O178" s="51"/>
      <c r="P178" s="450"/>
      <c r="Q178" s="388"/>
      <c r="R178" s="403"/>
      <c r="S178" s="369"/>
      <c r="T178" s="369"/>
      <c r="U178" s="140"/>
      <c r="V178" s="82"/>
      <c r="W178" s="23"/>
    </row>
    <row r="179" spans="1:23" ht="30" customHeight="1" thickTop="1" x14ac:dyDescent="0.25">
      <c r="A179" s="23"/>
      <c r="B179" s="70"/>
      <c r="C179" s="65"/>
      <c r="D179" s="144"/>
      <c r="E179" s="497"/>
      <c r="F179" s="469"/>
      <c r="G179" s="471" t="s">
        <v>203</v>
      </c>
      <c r="H179" s="504" t="s">
        <v>322</v>
      </c>
      <c r="I179" s="181"/>
      <c r="J179" s="183" t="s">
        <v>332</v>
      </c>
      <c r="K179" s="228"/>
      <c r="L179" s="416" t="s">
        <v>221</v>
      </c>
      <c r="M179" s="20" t="s">
        <v>96</v>
      </c>
      <c r="N179" s="20" t="s">
        <v>96</v>
      </c>
      <c r="O179" s="48"/>
      <c r="P179" s="385" t="s">
        <v>385</v>
      </c>
      <c r="Q179" s="387">
        <f>IF(P179="SI",1,IF(P179="PARCIAL",0.5,IF(P179="N/A","",0)))</f>
        <v>0</v>
      </c>
      <c r="R179" s="402">
        <f>Q179</f>
        <v>0</v>
      </c>
      <c r="S179" s="368"/>
      <c r="T179" s="368"/>
      <c r="U179" s="140"/>
      <c r="V179" s="82"/>
      <c r="W179" s="23"/>
    </row>
    <row r="180" spans="1:23" ht="15" customHeight="1" x14ac:dyDescent="0.25">
      <c r="A180" s="23"/>
      <c r="B180" s="70"/>
      <c r="C180" s="65"/>
      <c r="D180" s="144"/>
      <c r="E180" s="497"/>
      <c r="F180" s="469"/>
      <c r="G180" s="472"/>
      <c r="H180" s="505"/>
      <c r="I180" s="212" t="s">
        <v>156</v>
      </c>
      <c r="J180" s="213" t="s">
        <v>324</v>
      </c>
      <c r="K180" s="229"/>
      <c r="L180" s="416"/>
      <c r="M180" s="20" t="s">
        <v>96</v>
      </c>
      <c r="N180" s="20" t="s">
        <v>96</v>
      </c>
      <c r="O180" s="58"/>
      <c r="P180" s="439"/>
      <c r="Q180" s="435"/>
      <c r="R180" s="410"/>
      <c r="S180" s="370"/>
      <c r="T180" s="370"/>
      <c r="U180" s="140"/>
      <c r="V180" s="82"/>
      <c r="W180" s="23"/>
    </row>
    <row r="181" spans="1:23" ht="15" customHeight="1" x14ac:dyDescent="0.25">
      <c r="A181" s="23"/>
      <c r="B181" s="70"/>
      <c r="C181" s="65"/>
      <c r="D181" s="144"/>
      <c r="E181" s="497"/>
      <c r="F181" s="469"/>
      <c r="G181" s="472"/>
      <c r="H181" s="505"/>
      <c r="I181" s="212" t="s">
        <v>156</v>
      </c>
      <c r="J181" s="213" t="s">
        <v>317</v>
      </c>
      <c r="K181" s="229"/>
      <c r="L181" s="416"/>
      <c r="M181" s="20" t="s">
        <v>96</v>
      </c>
      <c r="N181" s="20" t="s">
        <v>96</v>
      </c>
      <c r="O181" s="49"/>
      <c r="P181" s="439"/>
      <c r="Q181" s="435"/>
      <c r="R181" s="410"/>
      <c r="S181" s="370"/>
      <c r="T181" s="370"/>
      <c r="U181" s="140"/>
      <c r="V181" s="82"/>
      <c r="W181" s="23"/>
    </row>
    <row r="182" spans="1:23" ht="15" customHeight="1" x14ac:dyDescent="0.25">
      <c r="A182" s="23"/>
      <c r="B182" s="70"/>
      <c r="C182" s="65"/>
      <c r="D182" s="144"/>
      <c r="E182" s="497"/>
      <c r="F182" s="469"/>
      <c r="G182" s="472"/>
      <c r="H182" s="505"/>
      <c r="I182" s="212" t="s">
        <v>156</v>
      </c>
      <c r="J182" s="214" t="s">
        <v>334</v>
      </c>
      <c r="K182" s="229"/>
      <c r="L182" s="416"/>
      <c r="M182" s="20" t="s">
        <v>96</v>
      </c>
      <c r="N182" s="20" t="s">
        <v>96</v>
      </c>
      <c r="O182" s="49"/>
      <c r="P182" s="439"/>
      <c r="Q182" s="435"/>
      <c r="R182" s="410"/>
      <c r="S182" s="370"/>
      <c r="T182" s="370"/>
      <c r="U182" s="140"/>
      <c r="V182" s="82"/>
      <c r="W182" s="23"/>
    </row>
    <row r="183" spans="1:23" ht="15" customHeight="1" x14ac:dyDescent="0.25">
      <c r="A183" s="23"/>
      <c r="B183" s="70"/>
      <c r="C183" s="65"/>
      <c r="D183" s="144"/>
      <c r="E183" s="497"/>
      <c r="F183" s="469"/>
      <c r="G183" s="472"/>
      <c r="H183" s="505"/>
      <c r="I183" s="212" t="s">
        <v>156</v>
      </c>
      <c r="J183" s="213" t="s">
        <v>333</v>
      </c>
      <c r="K183" s="229"/>
      <c r="L183" s="416"/>
      <c r="M183" s="20" t="s">
        <v>96</v>
      </c>
      <c r="N183" s="20" t="s">
        <v>96</v>
      </c>
      <c r="O183" s="49"/>
      <c r="P183" s="439"/>
      <c r="Q183" s="435"/>
      <c r="R183" s="410"/>
      <c r="S183" s="370"/>
      <c r="T183" s="370"/>
      <c r="U183" s="140"/>
      <c r="V183" s="82"/>
      <c r="W183" s="23"/>
    </row>
    <row r="184" spans="1:23" ht="15" customHeight="1" x14ac:dyDescent="0.25">
      <c r="A184" s="23"/>
      <c r="B184" s="70"/>
      <c r="C184" s="65"/>
      <c r="D184" s="144"/>
      <c r="E184" s="497"/>
      <c r="F184" s="469"/>
      <c r="G184" s="472"/>
      <c r="H184" s="505"/>
      <c r="I184" s="212" t="s">
        <v>156</v>
      </c>
      <c r="J184" s="213" t="s">
        <v>325</v>
      </c>
      <c r="K184" s="229"/>
      <c r="L184" s="416"/>
      <c r="M184" s="20" t="s">
        <v>96</v>
      </c>
      <c r="N184" s="20" t="s">
        <v>96</v>
      </c>
      <c r="O184" s="49"/>
      <c r="P184" s="439"/>
      <c r="Q184" s="435"/>
      <c r="R184" s="410"/>
      <c r="S184" s="370"/>
      <c r="T184" s="370"/>
      <c r="U184" s="140"/>
      <c r="V184" s="82"/>
      <c r="W184" s="23"/>
    </row>
    <row r="185" spans="1:23" ht="15" customHeight="1" x14ac:dyDescent="0.25">
      <c r="A185" s="23"/>
      <c r="B185" s="70"/>
      <c r="C185" s="65"/>
      <c r="D185" s="144"/>
      <c r="E185" s="497"/>
      <c r="F185" s="469"/>
      <c r="G185" s="472"/>
      <c r="H185" s="505"/>
      <c r="I185" s="212" t="s">
        <v>156</v>
      </c>
      <c r="J185" s="213" t="s">
        <v>372</v>
      </c>
      <c r="K185" s="229"/>
      <c r="L185" s="416"/>
      <c r="M185" s="20" t="s">
        <v>96</v>
      </c>
      <c r="N185" s="20" t="s">
        <v>96</v>
      </c>
      <c r="O185" s="49"/>
      <c r="P185" s="439"/>
      <c r="Q185" s="435"/>
      <c r="R185" s="410"/>
      <c r="S185" s="370"/>
      <c r="T185" s="370"/>
      <c r="U185" s="140"/>
      <c r="V185" s="82"/>
      <c r="W185" s="23"/>
    </row>
    <row r="186" spans="1:23" ht="15" customHeight="1" x14ac:dyDescent="0.25">
      <c r="A186" s="23"/>
      <c r="B186" s="70"/>
      <c r="C186" s="65"/>
      <c r="D186" s="144"/>
      <c r="E186" s="497"/>
      <c r="F186" s="469"/>
      <c r="G186" s="472"/>
      <c r="H186" s="505"/>
      <c r="I186" s="212" t="s">
        <v>156</v>
      </c>
      <c r="J186" s="213" t="s">
        <v>335</v>
      </c>
      <c r="K186" s="229"/>
      <c r="L186" s="416"/>
      <c r="M186" s="20" t="s">
        <v>96</v>
      </c>
      <c r="N186" s="20" t="s">
        <v>96</v>
      </c>
      <c r="O186" s="49"/>
      <c r="P186" s="439"/>
      <c r="Q186" s="435"/>
      <c r="R186" s="410"/>
      <c r="S186" s="370"/>
      <c r="T186" s="370"/>
      <c r="U186" s="140"/>
      <c r="V186" s="82"/>
      <c r="W186" s="23"/>
    </row>
    <row r="187" spans="1:23" ht="15" customHeight="1" x14ac:dyDescent="0.25">
      <c r="A187" s="23"/>
      <c r="B187" s="70"/>
      <c r="C187" s="65"/>
      <c r="D187" s="144"/>
      <c r="E187" s="497"/>
      <c r="F187" s="469"/>
      <c r="G187" s="472"/>
      <c r="H187" s="505"/>
      <c r="I187" s="212" t="s">
        <v>156</v>
      </c>
      <c r="J187" s="213" t="s">
        <v>336</v>
      </c>
      <c r="K187" s="229"/>
      <c r="L187" s="416"/>
      <c r="M187" s="20" t="s">
        <v>96</v>
      </c>
      <c r="N187" s="20" t="s">
        <v>96</v>
      </c>
      <c r="O187" s="50"/>
      <c r="P187" s="439"/>
      <c r="Q187" s="435"/>
      <c r="R187" s="410"/>
      <c r="S187" s="370"/>
      <c r="T187" s="370"/>
      <c r="U187" s="140"/>
      <c r="V187" s="82"/>
      <c r="W187" s="23"/>
    </row>
    <row r="188" spans="1:23" ht="15" customHeight="1" x14ac:dyDescent="0.25">
      <c r="A188" s="23"/>
      <c r="B188" s="70"/>
      <c r="C188" s="65"/>
      <c r="D188" s="144"/>
      <c r="E188" s="497"/>
      <c r="F188" s="469"/>
      <c r="G188" s="472"/>
      <c r="H188" s="505"/>
      <c r="I188" s="212" t="s">
        <v>156</v>
      </c>
      <c r="J188" s="213" t="s">
        <v>373</v>
      </c>
      <c r="K188" s="229"/>
      <c r="L188" s="416"/>
      <c r="M188" s="20" t="s">
        <v>96</v>
      </c>
      <c r="N188" s="20" t="s">
        <v>96</v>
      </c>
      <c r="O188" s="50"/>
      <c r="P188" s="439"/>
      <c r="Q188" s="435"/>
      <c r="R188" s="410"/>
      <c r="S188" s="370"/>
      <c r="T188" s="370"/>
      <c r="U188" s="140"/>
      <c r="V188" s="82"/>
      <c r="W188" s="23"/>
    </row>
    <row r="189" spans="1:23" ht="15" customHeight="1" x14ac:dyDescent="0.25">
      <c r="A189" s="23"/>
      <c r="B189" s="70"/>
      <c r="C189" s="65"/>
      <c r="D189" s="144"/>
      <c r="E189" s="497"/>
      <c r="F189" s="469"/>
      <c r="G189" s="472"/>
      <c r="H189" s="505"/>
      <c r="I189" s="212"/>
      <c r="J189" s="213" t="s">
        <v>374</v>
      </c>
      <c r="K189" s="229"/>
      <c r="L189" s="416"/>
      <c r="M189" s="20" t="s">
        <v>96</v>
      </c>
      <c r="N189" s="20" t="s">
        <v>96</v>
      </c>
      <c r="O189" s="50"/>
      <c r="P189" s="439"/>
      <c r="Q189" s="435"/>
      <c r="R189" s="410"/>
      <c r="S189" s="370"/>
      <c r="T189" s="370"/>
      <c r="U189" s="140"/>
      <c r="V189" s="82"/>
      <c r="W189" s="23"/>
    </row>
    <row r="190" spans="1:23" ht="60.75" thickBot="1" x14ac:dyDescent="0.3">
      <c r="A190" s="23"/>
      <c r="B190" s="70"/>
      <c r="C190" s="65"/>
      <c r="D190" s="144"/>
      <c r="E190" s="497"/>
      <c r="F190" s="469"/>
      <c r="G190" s="473"/>
      <c r="H190" s="506"/>
      <c r="I190" s="184"/>
      <c r="J190" s="215" t="s">
        <v>377</v>
      </c>
      <c r="K190" s="230"/>
      <c r="L190" s="20" t="s">
        <v>376</v>
      </c>
      <c r="M190" s="20" t="s">
        <v>96</v>
      </c>
      <c r="N190" s="20" t="s">
        <v>96</v>
      </c>
      <c r="O190" s="51"/>
      <c r="P190" s="450"/>
      <c r="Q190" s="388"/>
      <c r="R190" s="403"/>
      <c r="S190" s="369"/>
      <c r="T190" s="369"/>
      <c r="U190" s="140"/>
      <c r="V190" s="82"/>
      <c r="W190" s="23"/>
    </row>
    <row r="191" spans="1:23" ht="201" customHeight="1" thickBot="1" x14ac:dyDescent="0.3">
      <c r="A191" s="23"/>
      <c r="B191" s="70"/>
      <c r="C191" s="65"/>
      <c r="D191" s="144"/>
      <c r="E191" s="497"/>
      <c r="F191" s="469"/>
      <c r="G191" s="169" t="s">
        <v>204</v>
      </c>
      <c r="H191" s="170" t="s">
        <v>337</v>
      </c>
      <c r="I191" s="74" t="s">
        <v>156</v>
      </c>
      <c r="J191" s="132" t="s">
        <v>222</v>
      </c>
      <c r="K191" s="218"/>
      <c r="L191" s="20" t="s">
        <v>363</v>
      </c>
      <c r="M191" s="20" t="s">
        <v>96</v>
      </c>
      <c r="N191" s="20" t="s">
        <v>96</v>
      </c>
      <c r="O191" s="7"/>
      <c r="P191" s="259" t="s">
        <v>384</v>
      </c>
      <c r="Q191" s="150">
        <f>IF(P191="SI",1,IF(P191="PARCIAL",0.5,IF(P191="N/A","",0)))</f>
        <v>1</v>
      </c>
      <c r="R191" s="246">
        <f>Q191</f>
        <v>1</v>
      </c>
      <c r="S191" s="356" t="s">
        <v>460</v>
      </c>
      <c r="T191" s="281"/>
      <c r="U191" s="140"/>
      <c r="V191" s="82"/>
      <c r="W191" s="23"/>
    </row>
    <row r="192" spans="1:23" ht="82.5" customHeight="1" thickBot="1" x14ac:dyDescent="0.3">
      <c r="A192" s="23"/>
      <c r="B192" s="70"/>
      <c r="C192" s="65"/>
      <c r="D192" s="144"/>
      <c r="E192" s="497"/>
      <c r="F192" s="469"/>
      <c r="G192" s="169" t="s">
        <v>205</v>
      </c>
      <c r="H192" s="170" t="s">
        <v>323</v>
      </c>
      <c r="I192" s="174" t="s">
        <v>156</v>
      </c>
      <c r="J192" s="179" t="s">
        <v>338</v>
      </c>
      <c r="K192" s="177" t="s">
        <v>339</v>
      </c>
      <c r="L192" s="20" t="s">
        <v>218</v>
      </c>
      <c r="M192" s="20" t="s">
        <v>96</v>
      </c>
      <c r="N192" s="20" t="s">
        <v>96</v>
      </c>
      <c r="O192" s="7"/>
      <c r="P192" s="259" t="s">
        <v>384</v>
      </c>
      <c r="Q192" s="150">
        <f>IF(P192="SI",1,IF(P192="PARCIAL",0.5,IF(P192="N/A","",0)))</f>
        <v>1</v>
      </c>
      <c r="R192" s="246">
        <f>Q192</f>
        <v>1</v>
      </c>
      <c r="S192" s="356" t="s">
        <v>455</v>
      </c>
      <c r="T192" s="281"/>
      <c r="U192" s="140"/>
      <c r="V192" s="82"/>
      <c r="W192" s="23"/>
    </row>
    <row r="193" spans="1:23" ht="45.75" customHeight="1" x14ac:dyDescent="0.25">
      <c r="A193" s="23"/>
      <c r="B193" s="70"/>
      <c r="C193" s="65"/>
      <c r="D193" s="144"/>
      <c r="E193" s="497"/>
      <c r="F193" s="469"/>
      <c r="G193" s="471" t="s">
        <v>206</v>
      </c>
      <c r="H193" s="488" t="s">
        <v>176</v>
      </c>
      <c r="I193" s="92" t="s">
        <v>156</v>
      </c>
      <c r="J193" s="93" t="s">
        <v>340</v>
      </c>
      <c r="K193" s="517" t="s">
        <v>342</v>
      </c>
      <c r="L193" s="416" t="s">
        <v>239</v>
      </c>
      <c r="M193" s="20" t="s">
        <v>96</v>
      </c>
      <c r="N193" s="20" t="s">
        <v>96</v>
      </c>
      <c r="O193" s="48"/>
      <c r="P193" s="438" t="s">
        <v>384</v>
      </c>
      <c r="Q193" s="387">
        <f>IF(P193="SI",1,IF(P193="PARCIAL",0.5,IF(P193="N/A","",0)))</f>
        <v>1</v>
      </c>
      <c r="R193" s="402">
        <f>Q193</f>
        <v>1</v>
      </c>
      <c r="S193" s="368"/>
      <c r="T193" s="368"/>
      <c r="U193" s="140"/>
      <c r="V193" s="82"/>
      <c r="W193" s="23"/>
    </row>
    <row r="194" spans="1:23" ht="30" customHeight="1" thickBot="1" x14ac:dyDescent="0.3">
      <c r="A194" s="23"/>
      <c r="B194" s="70"/>
      <c r="C194" s="65"/>
      <c r="D194" s="144"/>
      <c r="E194" s="497"/>
      <c r="F194" s="469"/>
      <c r="G194" s="473"/>
      <c r="H194" s="490"/>
      <c r="I194" s="92" t="s">
        <v>156</v>
      </c>
      <c r="J194" s="93" t="s">
        <v>341</v>
      </c>
      <c r="K194" s="518"/>
      <c r="L194" s="416"/>
      <c r="M194" s="20" t="s">
        <v>96</v>
      </c>
      <c r="N194" s="20" t="s">
        <v>96</v>
      </c>
      <c r="O194" s="51"/>
      <c r="P194" s="450"/>
      <c r="Q194" s="388"/>
      <c r="R194" s="403"/>
      <c r="S194" s="369"/>
      <c r="T194" s="369"/>
      <c r="U194" s="140"/>
      <c r="V194" s="82"/>
      <c r="W194" s="23"/>
    </row>
    <row r="195" spans="1:23" ht="27" customHeight="1" thickTop="1" x14ac:dyDescent="0.25">
      <c r="A195" s="23"/>
      <c r="B195" s="70"/>
      <c r="C195" s="65"/>
      <c r="D195" s="144"/>
      <c r="E195" s="497"/>
      <c r="F195" s="469"/>
      <c r="G195" s="471" t="s">
        <v>207</v>
      </c>
      <c r="H195" s="488" t="s">
        <v>33</v>
      </c>
      <c r="I195" s="181" t="s">
        <v>156</v>
      </c>
      <c r="J195" s="219" t="s">
        <v>223</v>
      </c>
      <c r="K195" s="225"/>
      <c r="L195" s="416" t="s">
        <v>226</v>
      </c>
      <c r="M195" s="20" t="s">
        <v>96</v>
      </c>
      <c r="N195" s="20" t="s">
        <v>124</v>
      </c>
      <c r="O195" s="48"/>
      <c r="P195" s="385" t="s">
        <v>385</v>
      </c>
      <c r="Q195" s="387">
        <f>IF(P195="SI",1,IF(P195="PARCIAL",0.5,IF(P195="N/A","",0)))</f>
        <v>0</v>
      </c>
      <c r="R195" s="402">
        <f>Q195</f>
        <v>0</v>
      </c>
      <c r="S195" s="368"/>
      <c r="T195" s="368"/>
      <c r="U195" s="140"/>
      <c r="V195" s="82"/>
      <c r="W195" s="23"/>
    </row>
    <row r="196" spans="1:23" ht="46.5" customHeight="1" thickBot="1" x14ac:dyDescent="0.3">
      <c r="A196" s="23"/>
      <c r="B196" s="70"/>
      <c r="C196" s="65"/>
      <c r="D196" s="144"/>
      <c r="E196" s="497"/>
      <c r="F196" s="469"/>
      <c r="G196" s="473"/>
      <c r="H196" s="490" t="s">
        <v>33</v>
      </c>
      <c r="I196" s="184" t="s">
        <v>156</v>
      </c>
      <c r="J196" s="220" t="s">
        <v>224</v>
      </c>
      <c r="K196" s="226" t="s">
        <v>225</v>
      </c>
      <c r="L196" s="416"/>
      <c r="M196" s="20" t="s">
        <v>96</v>
      </c>
      <c r="N196" s="20" t="s">
        <v>124</v>
      </c>
      <c r="O196" s="51"/>
      <c r="P196" s="386"/>
      <c r="Q196" s="388"/>
      <c r="R196" s="403" t="s">
        <v>33</v>
      </c>
      <c r="S196" s="369"/>
      <c r="T196" s="369"/>
      <c r="U196" s="140"/>
      <c r="V196" s="82"/>
      <c r="W196" s="23"/>
    </row>
    <row r="197" spans="1:23" ht="45.75" thickBot="1" x14ac:dyDescent="0.3">
      <c r="A197" s="23"/>
      <c r="B197" s="70"/>
      <c r="C197" s="65"/>
      <c r="D197" s="144"/>
      <c r="E197" s="497"/>
      <c r="F197" s="469"/>
      <c r="G197" s="169" t="s">
        <v>208</v>
      </c>
      <c r="H197" s="170" t="s">
        <v>0</v>
      </c>
      <c r="I197" s="92" t="s">
        <v>156</v>
      </c>
      <c r="J197" s="94" t="s">
        <v>343</v>
      </c>
      <c r="K197" s="224" t="s">
        <v>344</v>
      </c>
      <c r="L197" s="20" t="s">
        <v>238</v>
      </c>
      <c r="M197" s="20" t="s">
        <v>96</v>
      </c>
      <c r="N197" s="20" t="s">
        <v>96</v>
      </c>
      <c r="O197" s="48"/>
      <c r="P197" s="259" t="s">
        <v>384</v>
      </c>
      <c r="Q197" s="150">
        <f>IF(P197="SI",1,IF(P197="PARCIAL",0.5,IF(P197="N/A","",0)))</f>
        <v>1</v>
      </c>
      <c r="R197" s="246">
        <f>Q197</f>
        <v>1</v>
      </c>
      <c r="S197" s="356" t="s">
        <v>471</v>
      </c>
      <c r="T197" s="281"/>
      <c r="U197" s="140"/>
      <c r="V197" s="82"/>
      <c r="W197" s="23"/>
    </row>
    <row r="198" spans="1:23" ht="45" x14ac:dyDescent="0.25">
      <c r="A198" s="23"/>
      <c r="B198" s="70"/>
      <c r="C198" s="65"/>
      <c r="D198" s="144"/>
      <c r="E198" s="497"/>
      <c r="F198" s="469"/>
      <c r="G198" s="471" t="s">
        <v>209</v>
      </c>
      <c r="H198" s="488" t="s">
        <v>177</v>
      </c>
      <c r="I198" s="181" t="s">
        <v>156</v>
      </c>
      <c r="J198" s="219" t="s">
        <v>345</v>
      </c>
      <c r="K198" s="227" t="s">
        <v>346</v>
      </c>
      <c r="L198" s="416" t="s">
        <v>348</v>
      </c>
      <c r="M198" s="20" t="s">
        <v>96</v>
      </c>
      <c r="N198" s="20" t="s">
        <v>96</v>
      </c>
      <c r="O198" s="48"/>
      <c r="P198" s="438" t="s">
        <v>384</v>
      </c>
      <c r="Q198" s="387">
        <f>IF(P198="SI",1,IF(P198="PARCIAL",0.5,IF(P198="N/A","",0)))</f>
        <v>1</v>
      </c>
      <c r="R198" s="402">
        <f>Q198</f>
        <v>1</v>
      </c>
      <c r="S198" s="378" t="s">
        <v>456</v>
      </c>
      <c r="T198" s="368"/>
      <c r="U198" s="140"/>
      <c r="V198" s="82"/>
      <c r="W198" s="23"/>
    </row>
    <row r="199" spans="1:23" ht="30.75" customHeight="1" x14ac:dyDescent="0.25">
      <c r="A199" s="23"/>
      <c r="B199" s="70"/>
      <c r="C199" s="65"/>
      <c r="D199" s="144"/>
      <c r="E199" s="497"/>
      <c r="F199" s="469"/>
      <c r="G199" s="472"/>
      <c r="H199" s="489"/>
      <c r="I199" s="212" t="s">
        <v>156</v>
      </c>
      <c r="J199" s="221" t="s">
        <v>357</v>
      </c>
      <c r="K199" s="515" t="s">
        <v>347</v>
      </c>
      <c r="L199" s="416"/>
      <c r="M199" s="20" t="s">
        <v>96</v>
      </c>
      <c r="N199" s="20" t="s">
        <v>96</v>
      </c>
      <c r="O199" s="58"/>
      <c r="P199" s="439"/>
      <c r="Q199" s="435"/>
      <c r="R199" s="410"/>
      <c r="S199" s="370"/>
      <c r="T199" s="370"/>
      <c r="U199" s="140"/>
      <c r="V199" s="82"/>
      <c r="W199" s="23"/>
    </row>
    <row r="200" spans="1:23" ht="15" customHeight="1" x14ac:dyDescent="0.25">
      <c r="A200" s="23"/>
      <c r="B200" s="70"/>
      <c r="C200" s="65"/>
      <c r="D200" s="144"/>
      <c r="E200" s="497"/>
      <c r="F200" s="469"/>
      <c r="G200" s="472"/>
      <c r="H200" s="489"/>
      <c r="I200" s="212" t="s">
        <v>87</v>
      </c>
      <c r="J200" s="222" t="s">
        <v>349</v>
      </c>
      <c r="K200" s="515"/>
      <c r="L200" s="416"/>
      <c r="M200" s="20" t="s">
        <v>96</v>
      </c>
      <c r="N200" s="20" t="s">
        <v>96</v>
      </c>
      <c r="O200" s="49"/>
      <c r="P200" s="439"/>
      <c r="Q200" s="435"/>
      <c r="R200" s="410"/>
      <c r="S200" s="370"/>
      <c r="T200" s="370"/>
      <c r="U200" s="140"/>
      <c r="V200" s="82"/>
      <c r="W200" s="23"/>
    </row>
    <row r="201" spans="1:23" ht="15" customHeight="1" x14ac:dyDescent="0.25">
      <c r="A201" s="23"/>
      <c r="B201" s="70"/>
      <c r="C201" s="65"/>
      <c r="D201" s="144"/>
      <c r="E201" s="497"/>
      <c r="F201" s="469"/>
      <c r="G201" s="472"/>
      <c r="H201" s="489"/>
      <c r="I201" s="212" t="s">
        <v>88</v>
      </c>
      <c r="J201" s="222" t="s">
        <v>350</v>
      </c>
      <c r="K201" s="515"/>
      <c r="L201" s="416"/>
      <c r="M201" s="20" t="s">
        <v>96</v>
      </c>
      <c r="N201" s="20" t="s">
        <v>96</v>
      </c>
      <c r="O201" s="49"/>
      <c r="P201" s="439"/>
      <c r="Q201" s="435"/>
      <c r="R201" s="410"/>
      <c r="S201" s="370"/>
      <c r="T201" s="370"/>
      <c r="U201" s="140"/>
      <c r="V201" s="82"/>
      <c r="W201" s="23"/>
    </row>
    <row r="202" spans="1:23" ht="15" customHeight="1" x14ac:dyDescent="0.25">
      <c r="A202" s="23"/>
      <c r="B202" s="70"/>
      <c r="C202" s="65"/>
      <c r="D202" s="144"/>
      <c r="E202" s="497"/>
      <c r="F202" s="469"/>
      <c r="G202" s="472"/>
      <c r="H202" s="489"/>
      <c r="I202" s="212" t="s">
        <v>89</v>
      </c>
      <c r="J202" s="222" t="s">
        <v>351</v>
      </c>
      <c r="K202" s="515"/>
      <c r="L202" s="416"/>
      <c r="M202" s="20" t="s">
        <v>96</v>
      </c>
      <c r="N202" s="20" t="s">
        <v>96</v>
      </c>
      <c r="O202" s="49"/>
      <c r="P202" s="439"/>
      <c r="Q202" s="435"/>
      <c r="R202" s="410"/>
      <c r="S202" s="370"/>
      <c r="T202" s="370"/>
      <c r="U202" s="140"/>
      <c r="V202" s="82"/>
      <c r="W202" s="23"/>
    </row>
    <row r="203" spans="1:23" ht="15.75" customHeight="1" thickBot="1" x14ac:dyDescent="0.3">
      <c r="A203" s="23"/>
      <c r="B203" s="70"/>
      <c r="C203" s="65"/>
      <c r="D203" s="144"/>
      <c r="E203" s="498"/>
      <c r="F203" s="470"/>
      <c r="G203" s="473"/>
      <c r="H203" s="490"/>
      <c r="I203" s="184" t="s">
        <v>90</v>
      </c>
      <c r="J203" s="223" t="s">
        <v>352</v>
      </c>
      <c r="K203" s="516"/>
      <c r="L203" s="416"/>
      <c r="M203" s="20" t="s">
        <v>96</v>
      </c>
      <c r="N203" s="20" t="s">
        <v>96</v>
      </c>
      <c r="O203" s="51"/>
      <c r="P203" s="439"/>
      <c r="Q203" s="437"/>
      <c r="R203" s="403"/>
      <c r="S203" s="369"/>
      <c r="T203" s="369"/>
      <c r="U203" s="140"/>
      <c r="V203" s="82"/>
      <c r="W203" s="23"/>
    </row>
    <row r="204" spans="1:23" ht="9.75" customHeight="1" x14ac:dyDescent="0.25">
      <c r="A204" s="23"/>
      <c r="B204" s="70"/>
      <c r="C204" s="65"/>
      <c r="D204" s="144"/>
      <c r="E204" s="145"/>
      <c r="F204" s="145"/>
      <c r="G204" s="146"/>
      <c r="H204" s="143"/>
      <c r="I204" s="147"/>
      <c r="J204" s="148"/>
      <c r="K204" s="143"/>
      <c r="L204" s="143"/>
      <c r="M204" s="143"/>
      <c r="N204" s="143"/>
      <c r="O204" s="143"/>
      <c r="P204" s="143"/>
      <c r="Q204" s="139"/>
      <c r="R204" s="143"/>
      <c r="S204" s="143"/>
      <c r="T204" s="140"/>
      <c r="U204" s="140"/>
      <c r="V204" s="82"/>
      <c r="W204" s="23"/>
    </row>
    <row r="205" spans="1:23" ht="15" x14ac:dyDescent="0.25">
      <c r="A205" s="23"/>
      <c r="B205" s="70"/>
      <c r="C205" s="69"/>
      <c r="D205" s="69"/>
      <c r="E205" s="69"/>
      <c r="F205" s="70"/>
      <c r="G205" s="86"/>
      <c r="H205" s="87"/>
      <c r="I205" s="86"/>
      <c r="J205" s="88"/>
      <c r="K205" s="89"/>
      <c r="L205" s="89"/>
      <c r="M205" s="89"/>
      <c r="N205" s="89"/>
      <c r="O205" s="89"/>
      <c r="P205" s="89"/>
      <c r="Q205" s="70"/>
      <c r="R205" s="87"/>
      <c r="S205" s="87"/>
      <c r="T205" s="70"/>
      <c r="U205" s="70"/>
      <c r="V205" s="70"/>
      <c r="W205" s="23"/>
    </row>
    <row r="206" spans="1:23" x14ac:dyDescent="0.4">
      <c r="A206" s="23"/>
      <c r="B206" s="23"/>
      <c r="C206" s="22"/>
      <c r="D206" s="22"/>
      <c r="E206" s="22"/>
      <c r="F206" s="23"/>
      <c r="G206" s="24"/>
      <c r="H206" s="25"/>
      <c r="I206" s="24"/>
      <c r="J206" s="29"/>
      <c r="K206" s="30"/>
      <c r="L206" s="23"/>
      <c r="M206" s="24"/>
      <c r="N206" s="24"/>
      <c r="O206" s="23"/>
      <c r="P206" s="253"/>
      <c r="Q206" s="23"/>
      <c r="R206" s="25"/>
      <c r="S206" s="25"/>
      <c r="T206" s="23"/>
      <c r="U206" s="23"/>
      <c r="V206" s="23"/>
      <c r="W206" s="23"/>
    </row>
  </sheetData>
  <customSheetViews>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1"/>
      <headerFooter alignWithMargins="0"/>
      <autoFilter ref="B3:Q122"/>
    </customSheetView>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2"/>
      <headerFooter alignWithMargins="0"/>
      <autoFilter ref="B3:P121"/>
    </customSheetView>
  </customSheetViews>
  <mergeCells count="233">
    <mergeCell ref="P193:P194"/>
    <mergeCell ref="Q193:Q194"/>
    <mergeCell ref="P198:P203"/>
    <mergeCell ref="Q198:Q203"/>
    <mergeCell ref="R198:R203"/>
    <mergeCell ref="T198:T203"/>
    <mergeCell ref="C2:T5"/>
    <mergeCell ref="E18:J18"/>
    <mergeCell ref="H131:H133"/>
    <mergeCell ref="L100:L105"/>
    <mergeCell ref="L108:L114"/>
    <mergeCell ref="L117:L120"/>
    <mergeCell ref="L123:L127"/>
    <mergeCell ref="O18:O19"/>
    <mergeCell ref="L23:L27"/>
    <mergeCell ref="C82:C85"/>
    <mergeCell ref="F100:F121"/>
    <mergeCell ref="E100:E121"/>
    <mergeCell ref="I72:I76"/>
    <mergeCell ref="E71:E92"/>
    <mergeCell ref="F71:F92"/>
    <mergeCell ref="G117:G120"/>
    <mergeCell ref="R55:R66"/>
    <mergeCell ref="T55:T66"/>
    <mergeCell ref="I86:I89"/>
    <mergeCell ref="I82:I85"/>
    <mergeCell ref="G108:G114"/>
    <mergeCell ref="H108:H114"/>
    <mergeCell ref="C86:C89"/>
    <mergeCell ref="G100:G107"/>
    <mergeCell ref="H100:H107"/>
    <mergeCell ref="F94:F98"/>
    <mergeCell ref="E94:E98"/>
    <mergeCell ref="G95:G97"/>
    <mergeCell ref="H95:H97"/>
    <mergeCell ref="H86:H91"/>
    <mergeCell ref="M18:N18"/>
    <mergeCell ref="E23:E36"/>
    <mergeCell ref="F23:F36"/>
    <mergeCell ref="G23:G27"/>
    <mergeCell ref="H23:H27"/>
    <mergeCell ref="L28:L31"/>
    <mergeCell ref="E19:F19"/>
    <mergeCell ref="G19:H19"/>
    <mergeCell ref="I19:J19"/>
    <mergeCell ref="G32:G35"/>
    <mergeCell ref="H32:H35"/>
    <mergeCell ref="L32:L35"/>
    <mergeCell ref="K18:K19"/>
    <mergeCell ref="H38:H39"/>
    <mergeCell ref="L38:L39"/>
    <mergeCell ref="G52:G54"/>
    <mergeCell ref="H52:H54"/>
    <mergeCell ref="L52:L54"/>
    <mergeCell ref="L55:L66"/>
    <mergeCell ref="L71:L85"/>
    <mergeCell ref="G28:G31"/>
    <mergeCell ref="H28:H31"/>
    <mergeCell ref="H117:H120"/>
    <mergeCell ref="G145:G146"/>
    <mergeCell ref="H145:H146"/>
    <mergeCell ref="L145:L146"/>
    <mergeCell ref="H123:H127"/>
    <mergeCell ref="H155:H163"/>
    <mergeCell ref="L155:L163"/>
    <mergeCell ref="K148:K152"/>
    <mergeCell ref="K199:K203"/>
    <mergeCell ref="L198:L203"/>
    <mergeCell ref="G148:G152"/>
    <mergeCell ref="L148:L152"/>
    <mergeCell ref="G195:G196"/>
    <mergeCell ref="H195:H196"/>
    <mergeCell ref="L135:L139"/>
    <mergeCell ref="K135:K139"/>
    <mergeCell ref="K193:K194"/>
    <mergeCell ref="G198:G203"/>
    <mergeCell ref="H198:H203"/>
    <mergeCell ref="H148:H152"/>
    <mergeCell ref="G135:G139"/>
    <mergeCell ref="H135:H139"/>
    <mergeCell ref="L195:L196"/>
    <mergeCell ref="G155:G163"/>
    <mergeCell ref="L141:L142"/>
    <mergeCell ref="K155:K163"/>
    <mergeCell ref="G129:G130"/>
    <mergeCell ref="H129:H130"/>
    <mergeCell ref="G131:G133"/>
    <mergeCell ref="G193:G194"/>
    <mergeCell ref="H193:H194"/>
    <mergeCell ref="G179:G190"/>
    <mergeCell ref="H179:H190"/>
    <mergeCell ref="L179:L189"/>
    <mergeCell ref="C72:C76"/>
    <mergeCell ref="L94:L98"/>
    <mergeCell ref="K108:K114"/>
    <mergeCell ref="H164:H178"/>
    <mergeCell ref="G164:G178"/>
    <mergeCell ref="L164:L178"/>
    <mergeCell ref="L193:L194"/>
    <mergeCell ref="M82:M85"/>
    <mergeCell ref="N82:N85"/>
    <mergeCell ref="M72:M76"/>
    <mergeCell ref="N72:N76"/>
    <mergeCell ref="K86:K89"/>
    <mergeCell ref="G86:G91"/>
    <mergeCell ref="L86:L91"/>
    <mergeCell ref="L131:L133"/>
    <mergeCell ref="E141:E146"/>
    <mergeCell ref="F141:F146"/>
    <mergeCell ref="E154:E203"/>
    <mergeCell ref="F154:F203"/>
    <mergeCell ref="E148:E152"/>
    <mergeCell ref="E123:E139"/>
    <mergeCell ref="F123:F139"/>
    <mergeCell ref="G123:G127"/>
    <mergeCell ref="F148:F152"/>
    <mergeCell ref="P164:P178"/>
    <mergeCell ref="Q164:Q178"/>
    <mergeCell ref="Q179:Q190"/>
    <mergeCell ref="P179:P190"/>
    <mergeCell ref="S108:S114"/>
    <mergeCell ref="S117:S120"/>
    <mergeCell ref="P18:P19"/>
    <mergeCell ref="E14:F14"/>
    <mergeCell ref="L18:L19"/>
    <mergeCell ref="G14:J14"/>
    <mergeCell ref="L14:U14"/>
    <mergeCell ref="Q18:Q19"/>
    <mergeCell ref="Q72:Q76"/>
    <mergeCell ref="P72:P76"/>
    <mergeCell ref="T18:T19"/>
    <mergeCell ref="E38:E47"/>
    <mergeCell ref="F38:F47"/>
    <mergeCell ref="E49:E69"/>
    <mergeCell ref="F49:F69"/>
    <mergeCell ref="G55:G66"/>
    <mergeCell ref="H55:H66"/>
    <mergeCell ref="G71:G85"/>
    <mergeCell ref="H71:H85"/>
    <mergeCell ref="G38:G39"/>
    <mergeCell ref="P108:P114"/>
    <mergeCell ref="Q108:Q114"/>
    <mergeCell ref="R108:R114"/>
    <mergeCell ref="T108:T114"/>
    <mergeCell ref="P135:P139"/>
    <mergeCell ref="Q135:Q139"/>
    <mergeCell ref="P148:P152"/>
    <mergeCell ref="Q148:Q152"/>
    <mergeCell ref="P155:P163"/>
    <mergeCell ref="Q155:Q163"/>
    <mergeCell ref="R148:R152"/>
    <mergeCell ref="T148:T152"/>
    <mergeCell ref="M86:M89"/>
    <mergeCell ref="N86:N89"/>
    <mergeCell ref="O86:O89"/>
    <mergeCell ref="O72:O76"/>
    <mergeCell ref="R23:R27"/>
    <mergeCell ref="R28:R31"/>
    <mergeCell ref="R32:R35"/>
    <mergeCell ref="R38:R39"/>
    <mergeCell ref="R52:R54"/>
    <mergeCell ref="R71:R85"/>
    <mergeCell ref="R86:R91"/>
    <mergeCell ref="Q38:Q39"/>
    <mergeCell ref="P52:P54"/>
    <mergeCell ref="Q52:Q54"/>
    <mergeCell ref="P55:P66"/>
    <mergeCell ref="Q55:Q66"/>
    <mergeCell ref="O82:O85"/>
    <mergeCell ref="Q82:Q85"/>
    <mergeCell ref="P82:P85"/>
    <mergeCell ref="R195:R196"/>
    <mergeCell ref="R95:R97"/>
    <mergeCell ref="R100:R107"/>
    <mergeCell ref="R117:R120"/>
    <mergeCell ref="R123:R127"/>
    <mergeCell ref="R129:R130"/>
    <mergeCell ref="R131:R133"/>
    <mergeCell ref="R135:R139"/>
    <mergeCell ref="R145:R146"/>
    <mergeCell ref="R193:R194"/>
    <mergeCell ref="R179:R190"/>
    <mergeCell ref="R164:R178"/>
    <mergeCell ref="R155:R163"/>
    <mergeCell ref="S195:S196"/>
    <mergeCell ref="S198:S203"/>
    <mergeCell ref="P117:P120"/>
    <mergeCell ref="Q117:Q120"/>
    <mergeCell ref="P195:P196"/>
    <mergeCell ref="Q195:Q196"/>
    <mergeCell ref="K52:K54"/>
    <mergeCell ref="P86:P89"/>
    <mergeCell ref="Q86:Q89"/>
    <mergeCell ref="S123:S127"/>
    <mergeCell ref="S129:S130"/>
    <mergeCell ref="S131:S133"/>
    <mergeCell ref="S135:S139"/>
    <mergeCell ref="S145:S146"/>
    <mergeCell ref="S148:S152"/>
    <mergeCell ref="S155:S163"/>
    <mergeCell ref="S164:S178"/>
    <mergeCell ref="S179:S190"/>
    <mergeCell ref="S52:S54"/>
    <mergeCell ref="S55:S66"/>
    <mergeCell ref="S71:S85"/>
    <mergeCell ref="S86:S91"/>
    <mergeCell ref="S95:S97"/>
    <mergeCell ref="S100:S107"/>
    <mergeCell ref="S193:S194"/>
    <mergeCell ref="S28:S31"/>
    <mergeCell ref="S32:S35"/>
    <mergeCell ref="S38:S39"/>
    <mergeCell ref="T179:T190"/>
    <mergeCell ref="T164:T178"/>
    <mergeCell ref="T155:T163"/>
    <mergeCell ref="S23:S27"/>
    <mergeCell ref="T193:T194"/>
    <mergeCell ref="T195:T196"/>
    <mergeCell ref="T117:T120"/>
    <mergeCell ref="T123:T127"/>
    <mergeCell ref="T129:T130"/>
    <mergeCell ref="T131:T133"/>
    <mergeCell ref="T135:T139"/>
    <mergeCell ref="T145:T146"/>
    <mergeCell ref="T38:T39"/>
    <mergeCell ref="T23:T27"/>
    <mergeCell ref="T28:T31"/>
    <mergeCell ref="T32:T35"/>
    <mergeCell ref="T52:T54"/>
    <mergeCell ref="T71:T85"/>
    <mergeCell ref="T86:T91"/>
    <mergeCell ref="T95:T97"/>
    <mergeCell ref="T100:T107"/>
  </mergeCells>
  <phoneticPr fontId="3" type="noConversion"/>
  <conditionalFormatting sqref="Q22:Q36">
    <cfRule type="iconSet" priority="15">
      <iconSet iconSet="3Flags">
        <cfvo type="percent" val="0"/>
        <cfvo type="num" val="0.3"/>
        <cfvo type="num" val="0.8"/>
      </iconSet>
    </cfRule>
  </conditionalFormatting>
  <conditionalFormatting sqref="Q38 Q40:Q47">
    <cfRule type="iconSet" priority="14">
      <iconSet iconSet="3Flags">
        <cfvo type="percent" val="0"/>
        <cfvo type="num" val="0.3"/>
        <cfvo type="num" val="0.8"/>
      </iconSet>
    </cfRule>
  </conditionalFormatting>
  <conditionalFormatting sqref="Q49">
    <cfRule type="iconSet" priority="13">
      <iconSet iconSet="3Flags">
        <cfvo type="percent" val="0"/>
        <cfvo type="num" val="0.3"/>
        <cfvo type="num" val="0.8"/>
      </iconSet>
    </cfRule>
  </conditionalFormatting>
  <conditionalFormatting sqref="Q50:Q52 Q67:Q69 Q55">
    <cfRule type="iconSet" priority="12">
      <iconSet iconSet="3Flags">
        <cfvo type="percent" val="0"/>
        <cfvo type="num" val="0.3"/>
        <cfvo type="num" val="0.8"/>
      </iconSet>
    </cfRule>
  </conditionalFormatting>
  <conditionalFormatting sqref="Q71:Q72 Q77:Q82 Q86 Q90:Q92">
    <cfRule type="iconSet" priority="11">
      <iconSet iconSet="3Flags">
        <cfvo type="percent" val="0"/>
        <cfvo type="num" val="0.3"/>
        <cfvo type="num" val="0.8"/>
      </iconSet>
    </cfRule>
  </conditionalFormatting>
  <conditionalFormatting sqref="Q94:Q98">
    <cfRule type="iconSet" priority="10">
      <iconSet iconSet="3Flags">
        <cfvo type="percent" val="0"/>
        <cfvo type="num" val="0.3"/>
        <cfvo type="num" val="0.8"/>
      </iconSet>
    </cfRule>
  </conditionalFormatting>
  <conditionalFormatting sqref="Q100:Q108 Q115:Q117 Q121">
    <cfRule type="iconSet" priority="9">
      <iconSet iconSet="3Flags">
        <cfvo type="percent" val="0"/>
        <cfvo type="num" val="0.3"/>
        <cfvo type="num" val="0.8"/>
      </iconSet>
    </cfRule>
  </conditionalFormatting>
  <conditionalFormatting sqref="Q123:Q135">
    <cfRule type="iconSet" priority="8">
      <iconSet iconSet="3Flags">
        <cfvo type="percent" val="0"/>
        <cfvo type="num" val="0.3"/>
        <cfvo type="num" val="0.8"/>
      </iconSet>
    </cfRule>
  </conditionalFormatting>
  <conditionalFormatting sqref="Q141:Q146">
    <cfRule type="iconSet" priority="7">
      <iconSet iconSet="3Flags">
        <cfvo type="percent" val="0"/>
        <cfvo type="num" val="0.3"/>
        <cfvo type="num" val="0.8"/>
      </iconSet>
    </cfRule>
  </conditionalFormatting>
  <conditionalFormatting sqref="Q148">
    <cfRule type="iconSet" priority="6">
      <iconSet iconSet="3Flags">
        <cfvo type="percent" val="0"/>
        <cfvo type="num" val="0.3"/>
        <cfvo type="num" val="0.8"/>
      </iconSet>
    </cfRule>
  </conditionalFormatting>
  <conditionalFormatting sqref="Q154:Q155 Q164 Q179 Q191:Q192 Q197:Q198">
    <cfRule type="iconSet" priority="5">
      <iconSet iconSet="3Flags">
        <cfvo type="percent" val="0"/>
        <cfvo type="num" val="0.3"/>
        <cfvo type="num" val="0.8"/>
      </iconSet>
    </cfRule>
  </conditionalFormatting>
  <conditionalFormatting sqref="Q193">
    <cfRule type="iconSet" priority="2">
      <iconSet iconSet="3Flags">
        <cfvo type="percent" val="0"/>
        <cfvo type="num" val="0.3"/>
        <cfvo type="num" val="0.8"/>
      </iconSet>
    </cfRule>
  </conditionalFormatting>
  <conditionalFormatting sqref="Q195">
    <cfRule type="iconSet" priority="1">
      <iconSet iconSet="3Flags">
        <cfvo type="percent" val="0"/>
        <cfvo type="num" val="0.3"/>
        <cfvo type="num" val="0.8"/>
      </iconSet>
    </cfRule>
  </conditionalFormatting>
  <dataValidations count="2">
    <dataValidation type="list" allowBlank="1" showInputMessage="1" showErrorMessage="1" sqref="P99:Q99 P48:Q48 P70:Q70 P37:Q37 Q204 P93:Q93 P153:Q153 P147:Q147 P140:Q140 P122:Q122">
      <formula1>AQ40:AQ42</formula1>
    </dataValidation>
    <dataValidation type="list" allowBlank="1" showInputMessage="1" showErrorMessage="1" sqref="P22:P36 P55 P38:P47 P49:P52 P123:P135 P71:P72 P77:P82 P86 P90:P92 P94:P98 P100:P108 P115:P117 P121 P67:P69 P141:P146 P148 P154:P155 P191:P193 P197:P198 P195 P179 P164">
      <formula1>$AQ$24:$AQ$26</formula1>
    </dataValidation>
  </dataValidations>
  <hyperlinks>
    <hyperlink ref="S22" r:id="rId3"/>
    <hyperlink ref="S32" r:id="rId4" display="http://hospitalsalazardevilleta.gov.co/"/>
    <hyperlink ref="S36" r:id="rId5"/>
    <hyperlink ref="S42" r:id="rId6"/>
    <hyperlink ref="S43" r:id="rId7"/>
    <hyperlink ref="S45" r:id="rId8"/>
    <hyperlink ref="S46" r:id="rId9"/>
    <hyperlink ref="S49" r:id="rId10"/>
    <hyperlink ref="S52" r:id="rId11"/>
    <hyperlink ref="S55" r:id="rId12"/>
    <hyperlink ref="S67" r:id="rId13"/>
    <hyperlink ref="S69" r:id="rId14"/>
    <hyperlink ref="S94" r:id="rId15"/>
    <hyperlink ref="S95" r:id="rId16" display="http://hospitalsalazardevilleta.gov.co/index.php/transparencia2/2014-04-21-06-39-57/informes-ejecuci%C3%B3n-presupuestal"/>
    <hyperlink ref="S98" r:id="rId17"/>
    <hyperlink ref="S108" r:id="rId18"/>
    <hyperlink ref="S121" r:id="rId19"/>
    <hyperlink ref="S128" r:id="rId20"/>
    <hyperlink ref="S135" r:id="rId21"/>
    <hyperlink ref="S141" r:id="rId22"/>
    <hyperlink ref="S145" r:id="rId23"/>
    <hyperlink ref="S148" r:id="rId24"/>
    <hyperlink ref="S155" r:id="rId25"/>
    <hyperlink ref="S192" r:id="rId26"/>
    <hyperlink ref="S198" r:id="rId27"/>
    <hyperlink ref="S191" r:id="rId28"/>
    <hyperlink ref="S50" r:id="rId29"/>
    <hyperlink ref="S41" r:id="rId30"/>
    <hyperlink ref="S68" r:id="rId31"/>
    <hyperlink ref="S116" r:id="rId32"/>
    <hyperlink ref="S131" r:id="rId33"/>
    <hyperlink ref="S197" r:id="rId34"/>
  </hyperlinks>
  <pageMargins left="0" right="0" top="0.74803149606299213" bottom="0.74803149606299213" header="0.31496062992125984" footer="0.31496062992125984"/>
  <pageSetup paperSize="14" scale="51" orientation="landscape" horizontalDpi="4294967294" verticalDpi="200" r:id="rId35"/>
  <headerFooter alignWithMargins="0"/>
  <rowBreaks count="1" manualBreakCount="1">
    <brk id="187" min="2" max="17" man="1"/>
  </rowBreaks>
  <drawing r:id="rId36"/>
  <legacy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3"/>
  <sheetViews>
    <sheetView showGridLines="0" topLeftCell="A4" zoomScale="70" zoomScaleNormal="70" workbookViewId="0">
      <selection sqref="A1:XFD1048576"/>
    </sheetView>
  </sheetViews>
  <sheetFormatPr baseColWidth="10" defaultRowHeight="92.25" x14ac:dyDescent="1.35"/>
  <cols>
    <col min="1" max="1" width="8.85546875" style="345" customWidth="1"/>
    <col min="2" max="2" width="5.140625" style="345" customWidth="1"/>
    <col min="3" max="3" width="14.140625" style="293" customWidth="1"/>
    <col min="4" max="4" width="67.85546875" style="294" customWidth="1"/>
    <col min="5" max="5" width="30.140625" style="295" customWidth="1"/>
    <col min="6" max="6" width="65.42578125" style="296" customWidth="1"/>
    <col min="7" max="7" width="42.140625" style="297" customWidth="1"/>
    <col min="8" max="8" width="74.85546875" style="298" customWidth="1"/>
    <col min="9" max="9" width="6.42578125" style="290" customWidth="1"/>
    <col min="10" max="10" width="5.85546875" style="300" customWidth="1"/>
    <col min="11" max="11" width="42.140625" style="300" customWidth="1"/>
    <col min="12" max="12" width="5.85546875" style="300" customWidth="1"/>
    <col min="13" max="13" width="6.42578125" style="290" customWidth="1"/>
    <col min="14" max="20" width="11.42578125" style="296"/>
    <col min="21" max="21" width="94.28515625" style="301" customWidth="1"/>
    <col min="22" max="22" width="27.7109375" style="302" customWidth="1"/>
    <col min="23" max="16384" width="11.42578125" style="296"/>
  </cols>
  <sheetData>
    <row r="1" spans="1:22" s="290" customFormat="1" ht="63" customHeight="1" x14ac:dyDescent="1.35">
      <c r="A1" s="282"/>
      <c r="B1" s="282"/>
      <c r="C1" s="283"/>
      <c r="D1" s="284"/>
      <c r="E1" s="285"/>
      <c r="F1" s="286"/>
      <c r="G1" s="287"/>
      <c r="H1" s="288"/>
      <c r="I1" s="286"/>
      <c r="J1" s="289"/>
      <c r="K1" s="289"/>
      <c r="L1" s="289"/>
      <c r="M1" s="286"/>
      <c r="U1" s="291"/>
      <c r="V1" s="292"/>
    </row>
    <row r="2" spans="1:22" ht="408.75" customHeight="1" x14ac:dyDescent="1.35">
      <c r="A2" s="282"/>
      <c r="B2" s="282"/>
      <c r="I2" s="299"/>
      <c r="M2" s="286"/>
    </row>
    <row r="3" spans="1:22" ht="21" customHeight="1" x14ac:dyDescent="1.35">
      <c r="A3" s="282"/>
      <c r="B3" s="282"/>
      <c r="C3" s="283"/>
      <c r="D3" s="284"/>
      <c r="E3" s="285"/>
      <c r="F3" s="286"/>
      <c r="G3" s="287"/>
      <c r="H3" s="288"/>
      <c r="I3" s="286"/>
      <c r="J3" s="289"/>
      <c r="K3" s="289"/>
      <c r="L3" s="289"/>
      <c r="M3" s="286"/>
    </row>
    <row r="4" spans="1:22" ht="21" customHeight="1" x14ac:dyDescent="1.35">
      <c r="A4" s="282"/>
      <c r="B4" s="282"/>
      <c r="C4" s="283"/>
      <c r="D4" s="284"/>
      <c r="E4" s="285"/>
      <c r="F4" s="286"/>
      <c r="G4" s="287"/>
      <c r="H4" s="288"/>
      <c r="I4" s="286"/>
      <c r="J4" s="289"/>
      <c r="K4" s="289"/>
      <c r="L4" s="289"/>
      <c r="M4" s="286"/>
    </row>
    <row r="5" spans="1:22" ht="408.75" customHeight="1" x14ac:dyDescent="1.35">
      <c r="A5" s="282"/>
      <c r="B5" s="282"/>
      <c r="C5" s="303"/>
      <c r="D5" s="304"/>
      <c r="E5" s="305"/>
      <c r="F5" s="306"/>
      <c r="G5" s="307"/>
      <c r="H5" s="308"/>
      <c r="I5" s="286"/>
      <c r="J5" s="309"/>
      <c r="K5" s="310" t="s">
        <v>421</v>
      </c>
      <c r="L5" s="309"/>
      <c r="M5" s="286"/>
    </row>
    <row r="6" spans="1:22" ht="110.25" customHeight="1" x14ac:dyDescent="1.35">
      <c r="A6" s="282"/>
      <c r="B6" s="282"/>
      <c r="C6" s="303"/>
      <c r="D6" s="304"/>
      <c r="E6" s="305"/>
      <c r="F6" s="306"/>
      <c r="G6" s="307"/>
      <c r="H6" s="311"/>
      <c r="I6" s="286"/>
      <c r="J6" s="312"/>
      <c r="K6" s="313">
        <f>K171</f>
        <v>0.77664141414141419</v>
      </c>
      <c r="L6" s="314"/>
      <c r="M6" s="286"/>
    </row>
    <row r="7" spans="1:22" ht="226.5" customHeight="1" x14ac:dyDescent="1.35">
      <c r="A7" s="282"/>
      <c r="B7" s="282"/>
      <c r="C7" s="303"/>
      <c r="D7" s="304"/>
      <c r="E7" s="305"/>
      <c r="F7" s="306"/>
      <c r="G7" s="307"/>
      <c r="H7" s="308"/>
      <c r="I7" s="286"/>
      <c r="J7" s="309"/>
      <c r="K7" s="315">
        <f>'Matriz de Cumplimiento V.3'!L14</f>
        <v>0</v>
      </c>
      <c r="L7" s="309"/>
      <c r="M7" s="286"/>
    </row>
    <row r="8" spans="1:22" ht="30" customHeight="1" x14ac:dyDescent="1.35">
      <c r="A8" s="282"/>
      <c r="B8" s="282"/>
      <c r="C8" s="283"/>
      <c r="D8" s="284"/>
      <c r="E8" s="285"/>
      <c r="F8" s="286"/>
      <c r="G8" s="287"/>
      <c r="H8" s="288"/>
      <c r="I8" s="286"/>
      <c r="J8" s="289"/>
      <c r="K8" s="289"/>
      <c r="L8" s="289"/>
      <c r="M8" s="286"/>
    </row>
    <row r="9" spans="1:22" s="290" customFormat="1" ht="94.5" customHeight="1" thickBot="1" x14ac:dyDescent="0.55000000000000004">
      <c r="A9" s="316"/>
      <c r="B9" s="316"/>
      <c r="C9" s="317"/>
      <c r="D9" s="318" t="s">
        <v>415</v>
      </c>
      <c r="E9" s="319" t="s">
        <v>413</v>
      </c>
      <c r="F9" s="318" t="s">
        <v>414</v>
      </c>
      <c r="G9" s="318" t="s">
        <v>417</v>
      </c>
      <c r="H9" s="318" t="s">
        <v>416</v>
      </c>
      <c r="I9" s="286"/>
      <c r="J9" s="320"/>
      <c r="K9" s="321" t="s">
        <v>411</v>
      </c>
      <c r="L9" s="320"/>
      <c r="M9" s="286"/>
      <c r="U9" s="291"/>
      <c r="V9" s="292"/>
    </row>
    <row r="10" spans="1:22" ht="68.25" customHeight="1" thickTop="1" thickBot="1" x14ac:dyDescent="0.55000000000000004">
      <c r="A10" s="282"/>
      <c r="B10" s="282"/>
      <c r="C10" s="317">
        <v>1</v>
      </c>
      <c r="D10" s="322" t="s">
        <v>381</v>
      </c>
      <c r="E10" s="323">
        <f>SUM(G10)</f>
        <v>8</v>
      </c>
      <c r="F10" s="324" t="str">
        <f>D10</f>
        <v>Boton Transparencia</v>
      </c>
      <c r="G10" s="325">
        <v>8</v>
      </c>
      <c r="H10" s="326">
        <f>'Matriz de Cumplimiento V.3'!Q22</f>
        <v>1</v>
      </c>
      <c r="I10" s="286"/>
      <c r="J10" s="327"/>
      <c r="K10" s="328">
        <f>(G10*H10)/E10</f>
        <v>1</v>
      </c>
      <c r="L10" s="327"/>
      <c r="M10" s="286"/>
    </row>
    <row r="11" spans="1:22" ht="23.25" customHeight="1" thickTop="1" thickBot="1" x14ac:dyDescent="0.55000000000000004">
      <c r="A11" s="282"/>
      <c r="B11" s="282"/>
      <c r="C11" s="558">
        <v>2</v>
      </c>
      <c r="D11" s="567" t="s">
        <v>92</v>
      </c>
      <c r="E11" s="559">
        <f>SUM(G11:G24)</f>
        <v>10</v>
      </c>
      <c r="F11" s="568" t="s">
        <v>105</v>
      </c>
      <c r="G11" s="563">
        <v>2.5</v>
      </c>
      <c r="H11" s="564">
        <f>AVERAGE('Matriz de Cumplimiento V.3'!Q23:Q27)</f>
        <v>1</v>
      </c>
      <c r="I11" s="286"/>
      <c r="J11" s="329"/>
      <c r="K11" s="560">
        <f>(((H11*G11)+(G16*H16)+(G20*H20))+(G24*H24))/E11</f>
        <v>1</v>
      </c>
      <c r="L11" s="329"/>
      <c r="M11" s="286"/>
    </row>
    <row r="12" spans="1:22" ht="23.25" customHeight="1" thickTop="1" thickBot="1" x14ac:dyDescent="0.55000000000000004">
      <c r="A12" s="282"/>
      <c r="B12" s="282"/>
      <c r="C12" s="558"/>
      <c r="D12" s="567" t="s">
        <v>92</v>
      </c>
      <c r="E12" s="559"/>
      <c r="F12" s="568" t="s">
        <v>105</v>
      </c>
      <c r="G12" s="563"/>
      <c r="H12" s="564"/>
      <c r="I12" s="286"/>
      <c r="J12" s="329"/>
      <c r="K12" s="560"/>
      <c r="L12" s="329"/>
      <c r="M12" s="286"/>
    </row>
    <row r="13" spans="1:22" ht="23.25" customHeight="1" thickTop="1" thickBot="1" x14ac:dyDescent="0.55000000000000004">
      <c r="A13" s="282"/>
      <c r="B13" s="282"/>
      <c r="C13" s="558"/>
      <c r="D13" s="567" t="s">
        <v>92</v>
      </c>
      <c r="E13" s="559"/>
      <c r="F13" s="568" t="s">
        <v>105</v>
      </c>
      <c r="G13" s="563"/>
      <c r="H13" s="564"/>
      <c r="I13" s="286"/>
      <c r="J13" s="329"/>
      <c r="K13" s="560"/>
      <c r="L13" s="329"/>
      <c r="M13" s="286"/>
    </row>
    <row r="14" spans="1:22" ht="23.25" customHeight="1" thickTop="1" thickBot="1" x14ac:dyDescent="0.55000000000000004">
      <c r="A14" s="282"/>
      <c r="B14" s="282"/>
      <c r="C14" s="558"/>
      <c r="D14" s="567" t="s">
        <v>92</v>
      </c>
      <c r="E14" s="559"/>
      <c r="F14" s="568" t="s">
        <v>105</v>
      </c>
      <c r="G14" s="563"/>
      <c r="H14" s="564"/>
      <c r="I14" s="286"/>
      <c r="J14" s="329"/>
      <c r="K14" s="560"/>
      <c r="L14" s="329"/>
      <c r="M14" s="286"/>
    </row>
    <row r="15" spans="1:22" ht="23.25" customHeight="1" thickTop="1" thickBot="1" x14ac:dyDescent="0.55000000000000004">
      <c r="A15" s="282"/>
      <c r="B15" s="282"/>
      <c r="C15" s="558"/>
      <c r="D15" s="567" t="s">
        <v>92</v>
      </c>
      <c r="E15" s="559"/>
      <c r="F15" s="568" t="s">
        <v>105</v>
      </c>
      <c r="G15" s="563"/>
      <c r="H15" s="564"/>
      <c r="I15" s="286"/>
      <c r="J15" s="329"/>
      <c r="K15" s="560"/>
      <c r="L15" s="329"/>
      <c r="M15" s="286"/>
    </row>
    <row r="16" spans="1:22" ht="23.25" customHeight="1" thickTop="1" thickBot="1" x14ac:dyDescent="0.55000000000000004">
      <c r="A16" s="282"/>
      <c r="B16" s="282"/>
      <c r="C16" s="558"/>
      <c r="D16" s="567" t="s">
        <v>92</v>
      </c>
      <c r="E16" s="559"/>
      <c r="F16" s="568" t="s">
        <v>211</v>
      </c>
      <c r="G16" s="563">
        <v>2.5</v>
      </c>
      <c r="H16" s="564">
        <f>AVERAGE('Matriz de Cumplimiento V.3'!Q28:Q31)</f>
        <v>1</v>
      </c>
      <c r="I16" s="286"/>
      <c r="J16" s="329"/>
      <c r="K16" s="560"/>
      <c r="L16" s="329"/>
      <c r="M16" s="286"/>
    </row>
    <row r="17" spans="1:13" ht="23.25" customHeight="1" thickTop="1" thickBot="1" x14ac:dyDescent="0.55000000000000004">
      <c r="A17" s="282"/>
      <c r="B17" s="282"/>
      <c r="C17" s="558"/>
      <c r="D17" s="567" t="s">
        <v>92</v>
      </c>
      <c r="E17" s="559"/>
      <c r="F17" s="568"/>
      <c r="G17" s="563"/>
      <c r="H17" s="564"/>
      <c r="I17" s="286"/>
      <c r="J17" s="329"/>
      <c r="K17" s="560"/>
      <c r="L17" s="329"/>
      <c r="M17" s="286"/>
    </row>
    <row r="18" spans="1:13" ht="23.25" customHeight="1" thickTop="1" thickBot="1" x14ac:dyDescent="0.55000000000000004">
      <c r="A18" s="282"/>
      <c r="B18" s="282"/>
      <c r="C18" s="558"/>
      <c r="D18" s="567" t="s">
        <v>92</v>
      </c>
      <c r="E18" s="559"/>
      <c r="F18" s="568"/>
      <c r="G18" s="563"/>
      <c r="H18" s="564"/>
      <c r="I18" s="286"/>
      <c r="J18" s="329"/>
      <c r="K18" s="560"/>
      <c r="L18" s="329"/>
      <c r="M18" s="286"/>
    </row>
    <row r="19" spans="1:13" ht="23.25" customHeight="1" thickTop="1" thickBot="1" x14ac:dyDescent="0.55000000000000004">
      <c r="A19" s="282"/>
      <c r="B19" s="282"/>
      <c r="C19" s="558"/>
      <c r="D19" s="567" t="s">
        <v>92</v>
      </c>
      <c r="E19" s="559"/>
      <c r="F19" s="568"/>
      <c r="G19" s="563"/>
      <c r="H19" s="564"/>
      <c r="I19" s="286"/>
      <c r="J19" s="329"/>
      <c r="K19" s="560"/>
      <c r="L19" s="329"/>
      <c r="M19" s="286"/>
    </row>
    <row r="20" spans="1:13" ht="23.25" customHeight="1" thickTop="1" thickBot="1" x14ac:dyDescent="0.55000000000000004">
      <c r="A20" s="282"/>
      <c r="B20" s="282"/>
      <c r="C20" s="558"/>
      <c r="D20" s="567" t="s">
        <v>92</v>
      </c>
      <c r="E20" s="559"/>
      <c r="F20" s="568" t="s">
        <v>212</v>
      </c>
      <c r="G20" s="563">
        <v>2.5</v>
      </c>
      <c r="H20" s="564">
        <f>AVERAGE('Matriz de Cumplimiento V.3'!Q32:Q35)</f>
        <v>1</v>
      </c>
      <c r="I20" s="286"/>
      <c r="J20" s="329"/>
      <c r="K20" s="560"/>
      <c r="L20" s="329"/>
      <c r="M20" s="286"/>
    </row>
    <row r="21" spans="1:13" ht="23.25" customHeight="1" thickTop="1" thickBot="1" x14ac:dyDescent="0.55000000000000004">
      <c r="A21" s="282"/>
      <c r="B21" s="282"/>
      <c r="C21" s="558"/>
      <c r="D21" s="567"/>
      <c r="E21" s="559"/>
      <c r="F21" s="568"/>
      <c r="G21" s="563"/>
      <c r="H21" s="564"/>
      <c r="I21" s="286"/>
      <c r="J21" s="329"/>
      <c r="K21" s="560"/>
      <c r="L21" s="329"/>
      <c r="M21" s="286"/>
    </row>
    <row r="22" spans="1:13" ht="23.25" customHeight="1" thickTop="1" thickBot="1" x14ac:dyDescent="0.55000000000000004">
      <c r="A22" s="282"/>
      <c r="B22" s="282"/>
      <c r="C22" s="558"/>
      <c r="D22" s="567"/>
      <c r="E22" s="559"/>
      <c r="F22" s="568"/>
      <c r="G22" s="563"/>
      <c r="H22" s="564"/>
      <c r="I22" s="286"/>
      <c r="J22" s="329"/>
      <c r="K22" s="560"/>
      <c r="L22" s="329"/>
      <c r="M22" s="286"/>
    </row>
    <row r="23" spans="1:13" ht="23.25" customHeight="1" thickTop="1" thickBot="1" x14ac:dyDescent="0.55000000000000004">
      <c r="A23" s="282"/>
      <c r="B23" s="282"/>
      <c r="C23" s="558"/>
      <c r="D23" s="567"/>
      <c r="E23" s="559"/>
      <c r="F23" s="568"/>
      <c r="G23" s="563"/>
      <c r="H23" s="564"/>
      <c r="I23" s="286"/>
      <c r="J23" s="329"/>
      <c r="K23" s="560"/>
      <c r="L23" s="329"/>
      <c r="M23" s="286"/>
    </row>
    <row r="24" spans="1:13" ht="74.25" customHeight="1" thickTop="1" thickBot="1" x14ac:dyDescent="0.55000000000000004">
      <c r="A24" s="282"/>
      <c r="B24" s="282"/>
      <c r="C24" s="558"/>
      <c r="D24" s="567" t="s">
        <v>92</v>
      </c>
      <c r="E24" s="559"/>
      <c r="F24" s="330" t="s">
        <v>210</v>
      </c>
      <c r="G24" s="331">
        <v>2.5</v>
      </c>
      <c r="H24" s="332">
        <f>'Matriz de Cumplimiento V.3'!Q36</f>
        <v>1</v>
      </c>
      <c r="I24" s="286"/>
      <c r="J24" s="329"/>
      <c r="K24" s="560"/>
      <c r="L24" s="329"/>
      <c r="M24" s="286"/>
    </row>
    <row r="25" spans="1:13" ht="55.5" customHeight="1" thickTop="1" thickBot="1" x14ac:dyDescent="0.55000000000000004">
      <c r="A25" s="282"/>
      <c r="B25" s="282"/>
      <c r="C25" s="558">
        <v>3</v>
      </c>
      <c r="D25" s="567" t="s">
        <v>112</v>
      </c>
      <c r="E25" s="559">
        <f>SUM(G25:G34)</f>
        <v>8</v>
      </c>
      <c r="F25" s="568" t="s">
        <v>213</v>
      </c>
      <c r="G25" s="561">
        <f>8/5</f>
        <v>1.6</v>
      </c>
      <c r="H25" s="564">
        <f>'Matriz de Cumplimiento V.3'!Q38</f>
        <v>0</v>
      </c>
      <c r="I25" s="286"/>
      <c r="J25" s="329"/>
      <c r="K25" s="560">
        <f>((G25*H25)+(G27*H27)+(G28*H28)+(G29*H29)+(G30*H30)+(G31*H31)+(G32*H32)+(G33*H33)+(G34*H34))/E25</f>
        <v>0.60000000000000009</v>
      </c>
      <c r="L25" s="329"/>
      <c r="M25" s="286"/>
    </row>
    <row r="26" spans="1:13" ht="55.5" customHeight="1" thickTop="1" thickBot="1" x14ac:dyDescent="0.55000000000000004">
      <c r="A26" s="282"/>
      <c r="B26" s="282"/>
      <c r="C26" s="558"/>
      <c r="D26" s="567"/>
      <c r="E26" s="559"/>
      <c r="F26" s="568"/>
      <c r="G26" s="561"/>
      <c r="H26" s="564"/>
      <c r="I26" s="286"/>
      <c r="J26" s="329"/>
      <c r="K26" s="560"/>
      <c r="L26" s="329"/>
      <c r="M26" s="286"/>
    </row>
    <row r="27" spans="1:13" ht="55.5" customHeight="1" thickTop="1" thickBot="1" x14ac:dyDescent="0.55000000000000004">
      <c r="A27" s="282"/>
      <c r="B27" s="282"/>
      <c r="C27" s="558"/>
      <c r="D27" s="567" t="s">
        <v>112</v>
      </c>
      <c r="E27" s="559"/>
      <c r="F27" s="330" t="s">
        <v>101</v>
      </c>
      <c r="G27" s="561">
        <f>8/5</f>
        <v>1.6</v>
      </c>
      <c r="H27" s="333">
        <f>'Matriz de Cumplimiento V.3'!Q40</f>
        <v>0</v>
      </c>
      <c r="I27" s="286"/>
      <c r="J27" s="329"/>
      <c r="K27" s="560"/>
      <c r="L27" s="329"/>
      <c r="M27" s="286"/>
    </row>
    <row r="28" spans="1:13" ht="55.5" customHeight="1" thickTop="1" thickBot="1" x14ac:dyDescent="0.55000000000000004">
      <c r="A28" s="282"/>
      <c r="B28" s="282"/>
      <c r="C28" s="558"/>
      <c r="D28" s="567" t="s">
        <v>112</v>
      </c>
      <c r="E28" s="559"/>
      <c r="F28" s="330" t="s">
        <v>102</v>
      </c>
      <c r="G28" s="561"/>
      <c r="H28" s="333">
        <f>'Matriz de Cumplimiento V.3'!Q41</f>
        <v>1</v>
      </c>
      <c r="I28" s="286"/>
      <c r="J28" s="329"/>
      <c r="K28" s="560"/>
      <c r="L28" s="329"/>
      <c r="M28" s="286"/>
    </row>
    <row r="29" spans="1:13" ht="55.5" customHeight="1" thickTop="1" thickBot="1" x14ac:dyDescent="0.55000000000000004">
      <c r="A29" s="282"/>
      <c r="B29" s="282"/>
      <c r="C29" s="558"/>
      <c r="D29" s="567" t="s">
        <v>112</v>
      </c>
      <c r="E29" s="559"/>
      <c r="F29" s="330" t="s">
        <v>103</v>
      </c>
      <c r="G29" s="561">
        <f>8/5</f>
        <v>1.6</v>
      </c>
      <c r="H29" s="333">
        <f>'Matriz de Cumplimiento V.3'!Q42</f>
        <v>1</v>
      </c>
      <c r="I29" s="286"/>
      <c r="J29" s="329"/>
      <c r="K29" s="560"/>
      <c r="L29" s="329"/>
      <c r="M29" s="286"/>
    </row>
    <row r="30" spans="1:13" ht="55.5" customHeight="1" thickTop="1" thickBot="1" x14ac:dyDescent="0.55000000000000004">
      <c r="A30" s="282"/>
      <c r="B30" s="282"/>
      <c r="C30" s="558"/>
      <c r="D30" s="567" t="s">
        <v>112</v>
      </c>
      <c r="E30" s="559"/>
      <c r="F30" s="330" t="s">
        <v>35</v>
      </c>
      <c r="G30" s="561"/>
      <c r="H30" s="333">
        <f>'Matriz de Cumplimiento V.3'!Q43</f>
        <v>1</v>
      </c>
      <c r="I30" s="286"/>
      <c r="J30" s="329"/>
      <c r="K30" s="560"/>
      <c r="L30" s="329"/>
      <c r="M30" s="286"/>
    </row>
    <row r="31" spans="1:13" ht="55.5" customHeight="1" thickTop="1" thickBot="1" x14ac:dyDescent="0.55000000000000004">
      <c r="A31" s="282"/>
      <c r="B31" s="282"/>
      <c r="C31" s="558"/>
      <c r="D31" s="567" t="s">
        <v>112</v>
      </c>
      <c r="E31" s="559"/>
      <c r="F31" s="330" t="s">
        <v>37</v>
      </c>
      <c r="G31" s="561">
        <f>8/5</f>
        <v>1.6</v>
      </c>
      <c r="H31" s="333">
        <f>'Matriz de Cumplimiento V.3'!Q44</f>
        <v>1</v>
      </c>
      <c r="I31" s="286"/>
      <c r="J31" s="329"/>
      <c r="K31" s="560"/>
      <c r="L31" s="329"/>
      <c r="M31" s="286"/>
    </row>
    <row r="32" spans="1:13" ht="55.5" customHeight="1" thickTop="1" thickBot="1" x14ac:dyDescent="0.55000000000000004">
      <c r="A32" s="282"/>
      <c r="B32" s="282"/>
      <c r="C32" s="558"/>
      <c r="D32" s="567" t="s">
        <v>112</v>
      </c>
      <c r="E32" s="559"/>
      <c r="F32" s="330" t="s">
        <v>39</v>
      </c>
      <c r="G32" s="561"/>
      <c r="H32" s="333">
        <f>'Matriz de Cumplimiento V.3'!Q45</f>
        <v>1</v>
      </c>
      <c r="I32" s="286"/>
      <c r="J32" s="329"/>
      <c r="K32" s="560"/>
      <c r="L32" s="329"/>
      <c r="M32" s="286"/>
    </row>
    <row r="33" spans="1:13" ht="55.5" customHeight="1" thickTop="1" thickBot="1" x14ac:dyDescent="0.55000000000000004">
      <c r="A33" s="282"/>
      <c r="B33" s="282"/>
      <c r="C33" s="558"/>
      <c r="D33" s="567" t="s">
        <v>112</v>
      </c>
      <c r="E33" s="559"/>
      <c r="F33" s="330" t="s">
        <v>360</v>
      </c>
      <c r="G33" s="561">
        <f>8/5</f>
        <v>1.6</v>
      </c>
      <c r="H33" s="333">
        <f>'Matriz de Cumplimiento V.3'!Q46</f>
        <v>1</v>
      </c>
      <c r="I33" s="286"/>
      <c r="J33" s="329"/>
      <c r="K33" s="560"/>
      <c r="L33" s="329"/>
      <c r="M33" s="286"/>
    </row>
    <row r="34" spans="1:13" ht="55.5" customHeight="1" thickTop="1" thickBot="1" x14ac:dyDescent="0.55000000000000004">
      <c r="A34" s="282"/>
      <c r="B34" s="282"/>
      <c r="C34" s="558"/>
      <c r="D34" s="567" t="s">
        <v>112</v>
      </c>
      <c r="E34" s="559"/>
      <c r="F34" s="330" t="s">
        <v>106</v>
      </c>
      <c r="G34" s="561"/>
      <c r="H34" s="333">
        <f>'Matriz de Cumplimiento V.3'!Q47</f>
        <v>1</v>
      </c>
      <c r="I34" s="286"/>
      <c r="J34" s="329"/>
      <c r="K34" s="560"/>
      <c r="L34" s="329"/>
      <c r="M34" s="286"/>
    </row>
    <row r="35" spans="1:13" ht="33.75" customHeight="1" thickTop="1" thickBot="1" x14ac:dyDescent="0.55000000000000004">
      <c r="A35" s="282"/>
      <c r="B35" s="282"/>
      <c r="C35" s="558">
        <v>4</v>
      </c>
      <c r="D35" s="567" t="s">
        <v>109</v>
      </c>
      <c r="E35" s="559">
        <f>SUM(G35:G55)</f>
        <v>10</v>
      </c>
      <c r="F35" s="330" t="s">
        <v>41</v>
      </c>
      <c r="G35" s="334">
        <f>10/8</f>
        <v>1.25</v>
      </c>
      <c r="H35" s="332">
        <f>'Matriz de Cumplimiento V.3'!R49</f>
        <v>1</v>
      </c>
      <c r="I35" s="286"/>
      <c r="J35" s="329"/>
      <c r="K35" s="560">
        <f>((G35*H35)+(G36*H36)+(G37*H37)+(G38*H38)+(G41*H41)+(G53*H53)+(G54*H54)+(G55*H55))/(E35)</f>
        <v>0.875</v>
      </c>
      <c r="L35" s="329"/>
      <c r="M35" s="286"/>
    </row>
    <row r="36" spans="1:13" ht="33.75" customHeight="1" thickTop="1" thickBot="1" x14ac:dyDescent="0.55000000000000004">
      <c r="A36" s="282"/>
      <c r="B36" s="282"/>
      <c r="C36" s="558"/>
      <c r="D36" s="567" t="s">
        <v>109</v>
      </c>
      <c r="E36" s="559"/>
      <c r="F36" s="330" t="s">
        <v>42</v>
      </c>
      <c r="G36" s="334">
        <f>G35</f>
        <v>1.25</v>
      </c>
      <c r="H36" s="332">
        <f>'Matriz de Cumplimiento V.3'!R50</f>
        <v>1</v>
      </c>
      <c r="I36" s="286"/>
      <c r="J36" s="329"/>
      <c r="K36" s="560"/>
      <c r="L36" s="329"/>
      <c r="M36" s="286"/>
    </row>
    <row r="37" spans="1:13" ht="33.75" customHeight="1" thickTop="1" thickBot="1" x14ac:dyDescent="0.55000000000000004">
      <c r="A37" s="282"/>
      <c r="B37" s="282"/>
      <c r="C37" s="558"/>
      <c r="D37" s="567" t="s">
        <v>109</v>
      </c>
      <c r="E37" s="559"/>
      <c r="F37" s="335" t="s">
        <v>43</v>
      </c>
      <c r="G37" s="334">
        <f>G36</f>
        <v>1.25</v>
      </c>
      <c r="H37" s="332">
        <f>'Matriz de Cumplimiento V.3'!R51</f>
        <v>0</v>
      </c>
      <c r="I37" s="286"/>
      <c r="J37" s="329"/>
      <c r="K37" s="560"/>
      <c r="L37" s="329"/>
      <c r="M37" s="286"/>
    </row>
    <row r="38" spans="1:13" ht="33.75" customHeight="1" thickTop="1" thickBot="1" x14ac:dyDescent="0.55000000000000004">
      <c r="A38" s="282"/>
      <c r="B38" s="282"/>
      <c r="C38" s="558"/>
      <c r="D38" s="567" t="s">
        <v>109</v>
      </c>
      <c r="E38" s="559"/>
      <c r="F38" s="569" t="s">
        <v>45</v>
      </c>
      <c r="G38" s="566">
        <f>G37</f>
        <v>1.25</v>
      </c>
      <c r="H38" s="565">
        <f>'Matriz de Cumplimiento V.3'!R52</f>
        <v>1</v>
      </c>
      <c r="I38" s="286"/>
      <c r="J38" s="329"/>
      <c r="K38" s="560"/>
      <c r="L38" s="329"/>
      <c r="M38" s="286"/>
    </row>
    <row r="39" spans="1:13" ht="33.75" customHeight="1" thickTop="1" thickBot="1" x14ac:dyDescent="0.55000000000000004">
      <c r="A39" s="282"/>
      <c r="B39" s="282"/>
      <c r="C39" s="558"/>
      <c r="D39" s="567"/>
      <c r="E39" s="559"/>
      <c r="F39" s="569"/>
      <c r="G39" s="566"/>
      <c r="H39" s="565"/>
      <c r="I39" s="286"/>
      <c r="J39" s="329"/>
      <c r="K39" s="560"/>
      <c r="L39" s="329"/>
      <c r="M39" s="286"/>
    </row>
    <row r="40" spans="1:13" ht="33.75" customHeight="1" thickTop="1" thickBot="1" x14ac:dyDescent="0.55000000000000004">
      <c r="A40" s="282"/>
      <c r="B40" s="282"/>
      <c r="C40" s="558"/>
      <c r="D40" s="567"/>
      <c r="E40" s="559"/>
      <c r="F40" s="569"/>
      <c r="G40" s="566"/>
      <c r="H40" s="565"/>
      <c r="I40" s="286"/>
      <c r="J40" s="329"/>
      <c r="K40" s="560"/>
      <c r="L40" s="329"/>
      <c r="M40" s="286"/>
    </row>
    <row r="41" spans="1:13" ht="15.75" customHeight="1" thickTop="1" thickBot="1" x14ac:dyDescent="0.55000000000000004">
      <c r="A41" s="282"/>
      <c r="B41" s="282"/>
      <c r="C41" s="558"/>
      <c r="D41" s="567" t="s">
        <v>109</v>
      </c>
      <c r="E41" s="559"/>
      <c r="F41" s="568" t="s">
        <v>46</v>
      </c>
      <c r="G41" s="561">
        <f>G38</f>
        <v>1.25</v>
      </c>
      <c r="H41" s="564">
        <f>'Matriz de Cumplimiento V.3'!R55</f>
        <v>1</v>
      </c>
      <c r="I41" s="286"/>
      <c r="J41" s="329"/>
      <c r="K41" s="560"/>
      <c r="L41" s="329"/>
      <c r="M41" s="286"/>
    </row>
    <row r="42" spans="1:13" ht="15.75" customHeight="1" thickTop="1" thickBot="1" x14ac:dyDescent="0.55000000000000004">
      <c r="A42" s="282"/>
      <c r="B42" s="282"/>
      <c r="C42" s="558"/>
      <c r="D42" s="567"/>
      <c r="E42" s="559"/>
      <c r="F42" s="568"/>
      <c r="G42" s="561"/>
      <c r="H42" s="564"/>
      <c r="I42" s="286"/>
      <c r="J42" s="329"/>
      <c r="K42" s="560"/>
      <c r="L42" s="329"/>
      <c r="M42" s="286"/>
    </row>
    <row r="43" spans="1:13" ht="15.75" customHeight="1" thickTop="1" thickBot="1" x14ac:dyDescent="0.55000000000000004">
      <c r="A43" s="282"/>
      <c r="B43" s="282"/>
      <c r="C43" s="558"/>
      <c r="D43" s="567" t="s">
        <v>109</v>
      </c>
      <c r="E43" s="559"/>
      <c r="F43" s="568" t="s">
        <v>46</v>
      </c>
      <c r="G43" s="561"/>
      <c r="H43" s="564"/>
      <c r="I43" s="286"/>
      <c r="J43" s="329"/>
      <c r="K43" s="560"/>
      <c r="L43" s="329"/>
      <c r="M43" s="286"/>
    </row>
    <row r="44" spans="1:13" ht="15.75" customHeight="1" thickTop="1" thickBot="1" x14ac:dyDescent="0.55000000000000004">
      <c r="A44" s="282"/>
      <c r="B44" s="282"/>
      <c r="C44" s="558"/>
      <c r="D44" s="567" t="s">
        <v>109</v>
      </c>
      <c r="E44" s="559"/>
      <c r="F44" s="568" t="s">
        <v>46</v>
      </c>
      <c r="G44" s="561"/>
      <c r="H44" s="564"/>
      <c r="I44" s="286"/>
      <c r="J44" s="329"/>
      <c r="K44" s="560"/>
      <c r="L44" s="329"/>
      <c r="M44" s="286"/>
    </row>
    <row r="45" spans="1:13" ht="15.75" customHeight="1" thickTop="1" thickBot="1" x14ac:dyDescent="0.55000000000000004">
      <c r="A45" s="282"/>
      <c r="B45" s="282"/>
      <c r="C45" s="558"/>
      <c r="D45" s="567" t="s">
        <v>109</v>
      </c>
      <c r="E45" s="559"/>
      <c r="F45" s="568" t="s">
        <v>46</v>
      </c>
      <c r="G45" s="561"/>
      <c r="H45" s="564"/>
      <c r="I45" s="286"/>
      <c r="J45" s="329"/>
      <c r="K45" s="560"/>
      <c r="L45" s="329"/>
      <c r="M45" s="286"/>
    </row>
    <row r="46" spans="1:13" ht="15.75" customHeight="1" thickTop="1" thickBot="1" x14ac:dyDescent="0.55000000000000004">
      <c r="A46" s="282"/>
      <c r="B46" s="282"/>
      <c r="C46" s="558"/>
      <c r="D46" s="567" t="s">
        <v>109</v>
      </c>
      <c r="E46" s="559"/>
      <c r="F46" s="568" t="s">
        <v>46</v>
      </c>
      <c r="G46" s="561"/>
      <c r="H46" s="564"/>
      <c r="I46" s="286"/>
      <c r="J46" s="329"/>
      <c r="K46" s="560"/>
      <c r="L46" s="329"/>
      <c r="M46" s="286"/>
    </row>
    <row r="47" spans="1:13" ht="15.75" customHeight="1" thickTop="1" thickBot="1" x14ac:dyDescent="0.55000000000000004">
      <c r="A47" s="282"/>
      <c r="B47" s="282"/>
      <c r="C47" s="558"/>
      <c r="D47" s="567" t="s">
        <v>109</v>
      </c>
      <c r="E47" s="559"/>
      <c r="F47" s="568" t="s">
        <v>46</v>
      </c>
      <c r="G47" s="561"/>
      <c r="H47" s="564"/>
      <c r="I47" s="286"/>
      <c r="J47" s="329"/>
      <c r="K47" s="560"/>
      <c r="L47" s="329"/>
      <c r="M47" s="286"/>
    </row>
    <row r="48" spans="1:13" ht="15.75" customHeight="1" thickTop="1" thickBot="1" x14ac:dyDescent="0.55000000000000004">
      <c r="A48" s="282"/>
      <c r="B48" s="282"/>
      <c r="C48" s="558"/>
      <c r="D48" s="567" t="s">
        <v>109</v>
      </c>
      <c r="E48" s="559"/>
      <c r="F48" s="568" t="s">
        <v>46</v>
      </c>
      <c r="G48" s="561"/>
      <c r="H48" s="564"/>
      <c r="I48" s="286"/>
      <c r="J48" s="329"/>
      <c r="K48" s="560"/>
      <c r="L48" s="329"/>
      <c r="M48" s="286"/>
    </row>
    <row r="49" spans="1:13" ht="15.75" customHeight="1" thickTop="1" thickBot="1" x14ac:dyDescent="0.55000000000000004">
      <c r="A49" s="282"/>
      <c r="B49" s="282"/>
      <c r="C49" s="558"/>
      <c r="D49" s="567" t="s">
        <v>109</v>
      </c>
      <c r="E49" s="559"/>
      <c r="F49" s="568" t="s">
        <v>46</v>
      </c>
      <c r="G49" s="561"/>
      <c r="H49" s="564"/>
      <c r="I49" s="286"/>
      <c r="J49" s="329"/>
      <c r="K49" s="560"/>
      <c r="L49" s="329"/>
      <c r="M49" s="286"/>
    </row>
    <row r="50" spans="1:13" ht="15.75" customHeight="1" thickTop="1" thickBot="1" x14ac:dyDescent="0.55000000000000004">
      <c r="A50" s="282"/>
      <c r="B50" s="282"/>
      <c r="C50" s="558"/>
      <c r="D50" s="567" t="s">
        <v>109</v>
      </c>
      <c r="E50" s="559"/>
      <c r="F50" s="568" t="s">
        <v>46</v>
      </c>
      <c r="G50" s="561"/>
      <c r="H50" s="564"/>
      <c r="I50" s="286"/>
      <c r="J50" s="329"/>
      <c r="K50" s="560"/>
      <c r="L50" s="329"/>
      <c r="M50" s="286"/>
    </row>
    <row r="51" spans="1:13" ht="15.75" customHeight="1" thickTop="1" thickBot="1" x14ac:dyDescent="0.55000000000000004">
      <c r="A51" s="282"/>
      <c r="B51" s="282"/>
      <c r="C51" s="558"/>
      <c r="D51" s="567" t="s">
        <v>109</v>
      </c>
      <c r="E51" s="559"/>
      <c r="F51" s="568" t="s">
        <v>46</v>
      </c>
      <c r="G51" s="561"/>
      <c r="H51" s="564"/>
      <c r="I51" s="286"/>
      <c r="J51" s="329"/>
      <c r="K51" s="560"/>
      <c r="L51" s="329"/>
      <c r="M51" s="286"/>
    </row>
    <row r="52" spans="1:13" ht="15.75" customHeight="1" thickTop="1" thickBot="1" x14ac:dyDescent="0.55000000000000004">
      <c r="A52" s="282"/>
      <c r="B52" s="282"/>
      <c r="C52" s="558"/>
      <c r="D52" s="567" t="s">
        <v>109</v>
      </c>
      <c r="E52" s="559"/>
      <c r="F52" s="568" t="s">
        <v>46</v>
      </c>
      <c r="G52" s="561"/>
      <c r="H52" s="564"/>
      <c r="I52" s="286"/>
      <c r="J52" s="329"/>
      <c r="K52" s="560"/>
      <c r="L52" s="329"/>
      <c r="M52" s="286"/>
    </row>
    <row r="53" spans="1:13" ht="54" customHeight="1" thickTop="1" thickBot="1" x14ac:dyDescent="0.55000000000000004">
      <c r="A53" s="282"/>
      <c r="B53" s="282"/>
      <c r="C53" s="558"/>
      <c r="D53" s="567" t="s">
        <v>109</v>
      </c>
      <c r="E53" s="559"/>
      <c r="F53" s="335" t="s">
        <v>62</v>
      </c>
      <c r="G53" s="336">
        <f>G41</f>
        <v>1.25</v>
      </c>
      <c r="H53" s="326">
        <f>'Matriz de Cumplimiento V.3'!R67</f>
        <v>1</v>
      </c>
      <c r="I53" s="286"/>
      <c r="J53" s="329"/>
      <c r="K53" s="560"/>
      <c r="L53" s="329"/>
      <c r="M53" s="286"/>
    </row>
    <row r="54" spans="1:13" ht="54" customHeight="1" thickTop="1" thickBot="1" x14ac:dyDescent="0.55000000000000004">
      <c r="A54" s="282"/>
      <c r="B54" s="282"/>
      <c r="C54" s="558"/>
      <c r="D54" s="567" t="s">
        <v>109</v>
      </c>
      <c r="E54" s="559"/>
      <c r="F54" s="335" t="s">
        <v>63</v>
      </c>
      <c r="G54" s="336">
        <f>G53</f>
        <v>1.25</v>
      </c>
      <c r="H54" s="326">
        <f>'Matriz de Cumplimiento V.3'!R68</f>
        <v>1</v>
      </c>
      <c r="I54" s="286"/>
      <c r="J54" s="329"/>
      <c r="K54" s="560"/>
      <c r="L54" s="329"/>
      <c r="M54" s="286"/>
    </row>
    <row r="55" spans="1:13" ht="54" customHeight="1" thickTop="1" thickBot="1" x14ac:dyDescent="0.55000000000000004">
      <c r="A55" s="282"/>
      <c r="B55" s="282"/>
      <c r="C55" s="558"/>
      <c r="D55" s="567" t="s">
        <v>109</v>
      </c>
      <c r="E55" s="559"/>
      <c r="F55" s="335" t="s">
        <v>64</v>
      </c>
      <c r="G55" s="336">
        <f>G54</f>
        <v>1.25</v>
      </c>
      <c r="H55" s="326">
        <f>'Matriz de Cumplimiento V.3'!R69</f>
        <v>1</v>
      </c>
      <c r="I55" s="286"/>
      <c r="J55" s="329"/>
      <c r="K55" s="560"/>
      <c r="L55" s="329"/>
      <c r="M55" s="286"/>
    </row>
    <row r="56" spans="1:13" ht="20.25" customHeight="1" thickTop="1" thickBot="1" x14ac:dyDescent="0.55000000000000004">
      <c r="A56" s="282"/>
      <c r="B56" s="282"/>
      <c r="C56" s="558">
        <v>5</v>
      </c>
      <c r="D56" s="567" t="s">
        <v>99</v>
      </c>
      <c r="E56" s="559">
        <v>8</v>
      </c>
      <c r="F56" s="562" t="s">
        <v>133</v>
      </c>
      <c r="G56" s="563">
        <f>8/3</f>
        <v>2.6666666666666665</v>
      </c>
      <c r="H56" s="564">
        <f>'Matriz de Cumplimiento V.3'!R71</f>
        <v>0</v>
      </c>
      <c r="I56" s="286"/>
      <c r="J56" s="329"/>
      <c r="K56" s="560">
        <f>((G56*H56)+(G64*H64)+(G65*H65))/E56</f>
        <v>0.22222222222222221</v>
      </c>
      <c r="L56" s="329"/>
      <c r="M56" s="286"/>
    </row>
    <row r="57" spans="1:13" ht="20.25" customHeight="1" thickTop="1" thickBot="1" x14ac:dyDescent="0.55000000000000004">
      <c r="A57" s="282"/>
      <c r="B57" s="282"/>
      <c r="C57" s="558"/>
      <c r="D57" s="567"/>
      <c r="E57" s="559"/>
      <c r="F57" s="562"/>
      <c r="G57" s="563"/>
      <c r="H57" s="564"/>
      <c r="I57" s="286"/>
      <c r="J57" s="329"/>
      <c r="K57" s="560"/>
      <c r="L57" s="329"/>
      <c r="M57" s="286"/>
    </row>
    <row r="58" spans="1:13" ht="15" customHeight="1" thickTop="1" thickBot="1" x14ac:dyDescent="0.55000000000000004">
      <c r="A58" s="282"/>
      <c r="B58" s="282"/>
      <c r="C58" s="558"/>
      <c r="D58" s="567"/>
      <c r="E58" s="559"/>
      <c r="F58" s="562"/>
      <c r="G58" s="563"/>
      <c r="H58" s="564"/>
      <c r="I58" s="286"/>
      <c r="J58" s="329"/>
      <c r="K58" s="560"/>
      <c r="L58" s="329"/>
      <c r="M58" s="286"/>
    </row>
    <row r="59" spans="1:13" ht="15" customHeight="1" thickTop="1" thickBot="1" x14ac:dyDescent="0.55000000000000004">
      <c r="A59" s="282"/>
      <c r="B59" s="282"/>
      <c r="C59" s="558"/>
      <c r="D59" s="567"/>
      <c r="E59" s="559"/>
      <c r="F59" s="562"/>
      <c r="G59" s="563"/>
      <c r="H59" s="564"/>
      <c r="I59" s="286"/>
      <c r="J59" s="329"/>
      <c r="K59" s="560"/>
      <c r="L59" s="329"/>
      <c r="M59" s="286"/>
    </row>
    <row r="60" spans="1:13" ht="15" customHeight="1" thickTop="1" thickBot="1" x14ac:dyDescent="0.55000000000000004">
      <c r="A60" s="282"/>
      <c r="B60" s="282"/>
      <c r="C60" s="558"/>
      <c r="D60" s="567"/>
      <c r="E60" s="559"/>
      <c r="F60" s="562"/>
      <c r="G60" s="563"/>
      <c r="H60" s="564"/>
      <c r="I60" s="286"/>
      <c r="J60" s="329"/>
      <c r="K60" s="560"/>
      <c r="L60" s="329"/>
      <c r="M60" s="286"/>
    </row>
    <row r="61" spans="1:13" ht="15" customHeight="1" thickTop="1" thickBot="1" x14ac:dyDescent="0.55000000000000004">
      <c r="A61" s="282"/>
      <c r="B61" s="282"/>
      <c r="C61" s="558"/>
      <c r="D61" s="567"/>
      <c r="E61" s="559"/>
      <c r="F61" s="562"/>
      <c r="G61" s="563"/>
      <c r="H61" s="564"/>
      <c r="I61" s="286"/>
      <c r="J61" s="329"/>
      <c r="K61" s="560"/>
      <c r="L61" s="329"/>
      <c r="M61" s="286"/>
    </row>
    <row r="62" spans="1:13" ht="15" customHeight="1" thickTop="1" thickBot="1" x14ac:dyDescent="0.55000000000000004">
      <c r="A62" s="282"/>
      <c r="B62" s="282"/>
      <c r="C62" s="558"/>
      <c r="D62" s="567"/>
      <c r="E62" s="559"/>
      <c r="F62" s="562"/>
      <c r="G62" s="563"/>
      <c r="H62" s="564"/>
      <c r="I62" s="286"/>
      <c r="J62" s="329"/>
      <c r="K62" s="560"/>
      <c r="L62" s="329"/>
      <c r="M62" s="286"/>
    </row>
    <row r="63" spans="1:13" ht="15" customHeight="1" thickTop="1" thickBot="1" x14ac:dyDescent="0.55000000000000004">
      <c r="A63" s="282"/>
      <c r="B63" s="282"/>
      <c r="C63" s="558"/>
      <c r="D63" s="567"/>
      <c r="E63" s="559"/>
      <c r="F63" s="562"/>
      <c r="G63" s="563"/>
      <c r="H63" s="564"/>
      <c r="I63" s="286"/>
      <c r="J63" s="329"/>
      <c r="K63" s="560"/>
      <c r="L63" s="329"/>
      <c r="M63" s="286"/>
    </row>
    <row r="64" spans="1:13" ht="68.25" customHeight="1" thickTop="1" thickBot="1" x14ac:dyDescent="0.55000000000000004">
      <c r="A64" s="282"/>
      <c r="B64" s="282"/>
      <c r="C64" s="558"/>
      <c r="D64" s="567"/>
      <c r="E64" s="559"/>
      <c r="F64" s="330" t="s">
        <v>418</v>
      </c>
      <c r="G64" s="331">
        <f>8/3</f>
        <v>2.6666666666666665</v>
      </c>
      <c r="H64" s="332">
        <f>'Matriz de Cumplimiento V.3'!R86</f>
        <v>0.66666666666666663</v>
      </c>
      <c r="I64" s="286"/>
      <c r="J64" s="329"/>
      <c r="K64" s="560"/>
      <c r="L64" s="329"/>
      <c r="M64" s="286"/>
    </row>
    <row r="65" spans="1:13" ht="68.25" customHeight="1" thickTop="1" thickBot="1" x14ac:dyDescent="0.55000000000000004">
      <c r="A65" s="282"/>
      <c r="B65" s="282"/>
      <c r="C65" s="558"/>
      <c r="D65" s="567"/>
      <c r="E65" s="559"/>
      <c r="F65" s="330" t="s">
        <v>419</v>
      </c>
      <c r="G65" s="331">
        <f>8/3</f>
        <v>2.6666666666666665</v>
      </c>
      <c r="H65" s="332">
        <f>'Matriz de Cumplimiento V.3'!R92</f>
        <v>0</v>
      </c>
      <c r="I65" s="286"/>
      <c r="J65" s="329"/>
      <c r="K65" s="560"/>
      <c r="L65" s="329"/>
      <c r="M65" s="286"/>
    </row>
    <row r="66" spans="1:13" ht="68.25" customHeight="1" thickTop="1" thickBot="1" x14ac:dyDescent="0.55000000000000004">
      <c r="A66" s="282"/>
      <c r="B66" s="282"/>
      <c r="C66" s="558">
        <v>6</v>
      </c>
      <c r="D66" s="567" t="s">
        <v>100</v>
      </c>
      <c r="E66" s="559">
        <f>SUM(G66:G70)</f>
        <v>8</v>
      </c>
      <c r="F66" s="330" t="s">
        <v>72</v>
      </c>
      <c r="G66" s="331">
        <f>8/3</f>
        <v>2.6666666666666665</v>
      </c>
      <c r="H66" s="332">
        <f>'Matriz de Cumplimiento V.3'!R94</f>
        <v>1</v>
      </c>
      <c r="I66" s="286"/>
      <c r="J66" s="329"/>
      <c r="K66" s="560">
        <f>((G70*H66)+(G67*H67)+(G66*H70))/E66</f>
        <v>1</v>
      </c>
      <c r="L66" s="329"/>
      <c r="M66" s="286"/>
    </row>
    <row r="67" spans="1:13" ht="43.5" customHeight="1" thickTop="1" thickBot="1" x14ac:dyDescent="0.55000000000000004">
      <c r="A67" s="282"/>
      <c r="B67" s="282"/>
      <c r="C67" s="558"/>
      <c r="D67" s="567"/>
      <c r="E67" s="559"/>
      <c r="F67" s="568" t="s">
        <v>74</v>
      </c>
      <c r="G67" s="563">
        <f>8/3</f>
        <v>2.6666666666666665</v>
      </c>
      <c r="H67" s="564">
        <f>'Matriz de Cumplimiento V.3'!R95</f>
        <v>1</v>
      </c>
      <c r="I67" s="286"/>
      <c r="J67" s="329"/>
      <c r="K67" s="560"/>
      <c r="L67" s="329"/>
      <c r="M67" s="286"/>
    </row>
    <row r="68" spans="1:13" ht="43.5" customHeight="1" thickTop="1" thickBot="1" x14ac:dyDescent="0.55000000000000004">
      <c r="A68" s="282"/>
      <c r="B68" s="282"/>
      <c r="C68" s="558"/>
      <c r="D68" s="567"/>
      <c r="E68" s="559"/>
      <c r="F68" s="568"/>
      <c r="G68" s="563"/>
      <c r="H68" s="564"/>
      <c r="I68" s="286"/>
      <c r="J68" s="329"/>
      <c r="K68" s="560"/>
      <c r="L68" s="329"/>
      <c r="M68" s="286"/>
    </row>
    <row r="69" spans="1:13" ht="43.5" customHeight="1" thickTop="1" thickBot="1" x14ac:dyDescent="0.55000000000000004">
      <c r="A69" s="282"/>
      <c r="B69" s="282"/>
      <c r="C69" s="558"/>
      <c r="D69" s="567"/>
      <c r="E69" s="559"/>
      <c r="F69" s="568"/>
      <c r="G69" s="563"/>
      <c r="H69" s="564"/>
      <c r="I69" s="286"/>
      <c r="J69" s="329"/>
      <c r="K69" s="560"/>
      <c r="L69" s="329"/>
      <c r="M69" s="286"/>
    </row>
    <row r="70" spans="1:13" ht="68.25" customHeight="1" thickTop="1" thickBot="1" x14ac:dyDescent="0.55000000000000004">
      <c r="A70" s="282"/>
      <c r="B70" s="282"/>
      <c r="C70" s="558"/>
      <c r="D70" s="567"/>
      <c r="E70" s="559"/>
      <c r="F70" s="330" t="s">
        <v>75</v>
      </c>
      <c r="G70" s="331">
        <f>8/3</f>
        <v>2.6666666666666665</v>
      </c>
      <c r="H70" s="332">
        <f>'Matriz de Cumplimiento V.3'!R98</f>
        <v>1</v>
      </c>
      <c r="I70" s="286"/>
      <c r="J70" s="329"/>
      <c r="K70" s="560"/>
      <c r="L70" s="329"/>
      <c r="M70" s="286"/>
    </row>
    <row r="71" spans="1:13" ht="23.25" customHeight="1" thickTop="1" thickBot="1" x14ac:dyDescent="0.55000000000000004">
      <c r="A71" s="282"/>
      <c r="B71" s="282"/>
      <c r="C71" s="558">
        <v>7</v>
      </c>
      <c r="D71" s="567" t="s">
        <v>107</v>
      </c>
      <c r="E71" s="559">
        <f>SUM(G71:G92)</f>
        <v>7.9999999999999991</v>
      </c>
      <c r="F71" s="568" t="s">
        <v>76</v>
      </c>
      <c r="G71" s="561">
        <f>8/6</f>
        <v>1.3333333333333333</v>
      </c>
      <c r="H71" s="564">
        <f>'Matriz de Cumplimiento V.3'!R100</f>
        <v>0.875</v>
      </c>
      <c r="I71" s="286"/>
      <c r="J71" s="329"/>
      <c r="K71" s="560">
        <f>((G71*H71)+(G79*H79)+(G86*H86)+(G87*H87)+(G88*H88)+(G92*H92))/E71</f>
        <v>0.64583333333333337</v>
      </c>
      <c r="L71" s="329"/>
      <c r="M71" s="286"/>
    </row>
    <row r="72" spans="1:13" ht="16.5" customHeight="1" thickTop="1" thickBot="1" x14ac:dyDescent="0.55000000000000004">
      <c r="A72" s="282"/>
      <c r="B72" s="282"/>
      <c r="C72" s="558"/>
      <c r="D72" s="567"/>
      <c r="E72" s="559"/>
      <c r="F72" s="568" t="s">
        <v>76</v>
      </c>
      <c r="G72" s="561"/>
      <c r="H72" s="564"/>
      <c r="I72" s="286"/>
      <c r="J72" s="329"/>
      <c r="K72" s="560"/>
      <c r="L72" s="329"/>
      <c r="M72" s="286"/>
    </row>
    <row r="73" spans="1:13" ht="16.5" customHeight="1" thickTop="1" thickBot="1" x14ac:dyDescent="0.55000000000000004">
      <c r="A73" s="282"/>
      <c r="B73" s="282"/>
      <c r="C73" s="558"/>
      <c r="D73" s="567"/>
      <c r="E73" s="559"/>
      <c r="F73" s="568" t="s">
        <v>76</v>
      </c>
      <c r="G73" s="561"/>
      <c r="H73" s="564"/>
      <c r="I73" s="286"/>
      <c r="J73" s="329"/>
      <c r="K73" s="560"/>
      <c r="L73" s="329"/>
      <c r="M73" s="286"/>
    </row>
    <row r="74" spans="1:13" ht="16.5" customHeight="1" thickTop="1" thickBot="1" x14ac:dyDescent="0.55000000000000004">
      <c r="A74" s="282"/>
      <c r="B74" s="282"/>
      <c r="C74" s="558"/>
      <c r="D74" s="567"/>
      <c r="E74" s="559"/>
      <c r="F74" s="568" t="s">
        <v>76</v>
      </c>
      <c r="G74" s="561"/>
      <c r="H74" s="564"/>
      <c r="I74" s="286"/>
      <c r="J74" s="329"/>
      <c r="K74" s="560"/>
      <c r="L74" s="329"/>
      <c r="M74" s="286"/>
    </row>
    <row r="75" spans="1:13" ht="16.5" customHeight="1" thickTop="1" thickBot="1" x14ac:dyDescent="0.55000000000000004">
      <c r="A75" s="282"/>
      <c r="B75" s="282"/>
      <c r="C75" s="558"/>
      <c r="D75" s="567"/>
      <c r="E75" s="559"/>
      <c r="F75" s="568" t="s">
        <v>76</v>
      </c>
      <c r="G75" s="561"/>
      <c r="H75" s="564"/>
      <c r="I75" s="286"/>
      <c r="J75" s="329"/>
      <c r="K75" s="560"/>
      <c r="L75" s="329"/>
      <c r="M75" s="286"/>
    </row>
    <row r="76" spans="1:13" ht="16.5" customHeight="1" thickTop="1" thickBot="1" x14ac:dyDescent="0.55000000000000004">
      <c r="A76" s="282"/>
      <c r="B76" s="282"/>
      <c r="C76" s="558"/>
      <c r="D76" s="567"/>
      <c r="E76" s="559"/>
      <c r="F76" s="568" t="s">
        <v>76</v>
      </c>
      <c r="G76" s="561"/>
      <c r="H76" s="564"/>
      <c r="I76" s="286"/>
      <c r="J76" s="329"/>
      <c r="K76" s="560"/>
      <c r="L76" s="329"/>
      <c r="M76" s="286"/>
    </row>
    <row r="77" spans="1:13" ht="16.5" customHeight="1" thickTop="1" thickBot="1" x14ac:dyDescent="0.55000000000000004">
      <c r="A77" s="282"/>
      <c r="B77" s="282"/>
      <c r="C77" s="558"/>
      <c r="D77" s="567"/>
      <c r="E77" s="559"/>
      <c r="F77" s="568" t="s">
        <v>76</v>
      </c>
      <c r="G77" s="561"/>
      <c r="H77" s="564"/>
      <c r="I77" s="286"/>
      <c r="J77" s="329"/>
      <c r="K77" s="560"/>
      <c r="L77" s="329"/>
      <c r="M77" s="286"/>
    </row>
    <row r="78" spans="1:13" ht="16.5" customHeight="1" thickTop="1" thickBot="1" x14ac:dyDescent="0.55000000000000004">
      <c r="A78" s="282"/>
      <c r="B78" s="282"/>
      <c r="C78" s="558"/>
      <c r="D78" s="567"/>
      <c r="E78" s="559"/>
      <c r="F78" s="568" t="s">
        <v>76</v>
      </c>
      <c r="G78" s="561"/>
      <c r="H78" s="564"/>
      <c r="I78" s="286"/>
      <c r="J78" s="329"/>
      <c r="K78" s="560"/>
      <c r="L78" s="329"/>
      <c r="M78" s="286"/>
    </row>
    <row r="79" spans="1:13" ht="16.5" customHeight="1" thickTop="1" thickBot="1" x14ac:dyDescent="0.55000000000000004">
      <c r="A79" s="282"/>
      <c r="B79" s="282"/>
      <c r="C79" s="558"/>
      <c r="D79" s="567"/>
      <c r="E79" s="559"/>
      <c r="F79" s="568" t="s">
        <v>77</v>
      </c>
      <c r="G79" s="561">
        <f>G71</f>
        <v>1.3333333333333333</v>
      </c>
      <c r="H79" s="564">
        <f>'Matriz de Cumplimiento V.3'!R108</f>
        <v>1</v>
      </c>
      <c r="I79" s="286"/>
      <c r="J79" s="329"/>
      <c r="K79" s="560"/>
      <c r="L79" s="329"/>
      <c r="M79" s="286"/>
    </row>
    <row r="80" spans="1:13" ht="16.5" customHeight="1" thickTop="1" thickBot="1" x14ac:dyDescent="0.55000000000000004">
      <c r="A80" s="282"/>
      <c r="B80" s="282"/>
      <c r="C80" s="558"/>
      <c r="D80" s="567"/>
      <c r="E80" s="559"/>
      <c r="F80" s="568"/>
      <c r="G80" s="561"/>
      <c r="H80" s="564"/>
      <c r="I80" s="286"/>
      <c r="J80" s="329"/>
      <c r="K80" s="560"/>
      <c r="L80" s="329"/>
      <c r="M80" s="286"/>
    </row>
    <row r="81" spans="1:13" ht="16.5" customHeight="1" thickTop="1" thickBot="1" x14ac:dyDescent="0.55000000000000004">
      <c r="A81" s="282"/>
      <c r="B81" s="282"/>
      <c r="C81" s="558"/>
      <c r="D81" s="567"/>
      <c r="E81" s="559"/>
      <c r="F81" s="568"/>
      <c r="G81" s="561"/>
      <c r="H81" s="564"/>
      <c r="I81" s="286"/>
      <c r="J81" s="329"/>
      <c r="K81" s="560"/>
      <c r="L81" s="329"/>
      <c r="M81" s="286"/>
    </row>
    <row r="82" spans="1:13" ht="16.5" customHeight="1" thickTop="1" thickBot="1" x14ac:dyDescent="0.55000000000000004">
      <c r="A82" s="282"/>
      <c r="B82" s="282"/>
      <c r="C82" s="558"/>
      <c r="D82" s="567"/>
      <c r="E82" s="559"/>
      <c r="F82" s="568"/>
      <c r="G82" s="561"/>
      <c r="H82" s="564"/>
      <c r="I82" s="286"/>
      <c r="J82" s="329"/>
      <c r="K82" s="560"/>
      <c r="L82" s="329"/>
      <c r="M82" s="286"/>
    </row>
    <row r="83" spans="1:13" ht="16.5" customHeight="1" thickTop="1" thickBot="1" x14ac:dyDescent="0.55000000000000004">
      <c r="A83" s="282"/>
      <c r="B83" s="282"/>
      <c r="C83" s="558"/>
      <c r="D83" s="567"/>
      <c r="E83" s="559"/>
      <c r="F83" s="568"/>
      <c r="G83" s="561"/>
      <c r="H83" s="564"/>
      <c r="I83" s="286"/>
      <c r="J83" s="329"/>
      <c r="K83" s="560"/>
      <c r="L83" s="329"/>
      <c r="M83" s="286"/>
    </row>
    <row r="84" spans="1:13" ht="16.5" customHeight="1" thickTop="1" thickBot="1" x14ac:dyDescent="0.55000000000000004">
      <c r="A84" s="282"/>
      <c r="B84" s="282"/>
      <c r="C84" s="558"/>
      <c r="D84" s="567"/>
      <c r="E84" s="559"/>
      <c r="F84" s="568"/>
      <c r="G84" s="561"/>
      <c r="H84" s="564"/>
      <c r="I84" s="286"/>
      <c r="J84" s="329"/>
      <c r="K84" s="560"/>
      <c r="L84" s="329"/>
      <c r="M84" s="286"/>
    </row>
    <row r="85" spans="1:13" ht="16.5" customHeight="1" thickTop="1" thickBot="1" x14ac:dyDescent="0.55000000000000004">
      <c r="A85" s="282"/>
      <c r="B85" s="282"/>
      <c r="C85" s="558"/>
      <c r="D85" s="567"/>
      <c r="E85" s="559"/>
      <c r="F85" s="568"/>
      <c r="G85" s="561"/>
      <c r="H85" s="564"/>
      <c r="I85" s="286"/>
      <c r="J85" s="329"/>
      <c r="K85" s="560"/>
      <c r="L85" s="329"/>
      <c r="M85" s="286"/>
    </row>
    <row r="86" spans="1:13" ht="46.5" customHeight="1" thickTop="1" thickBot="1" x14ac:dyDescent="0.55000000000000004">
      <c r="A86" s="282"/>
      <c r="B86" s="282"/>
      <c r="C86" s="558"/>
      <c r="D86" s="567"/>
      <c r="E86" s="559"/>
      <c r="F86" s="330" t="s">
        <v>78</v>
      </c>
      <c r="G86" s="334">
        <f>G79</f>
        <v>1.3333333333333333</v>
      </c>
      <c r="H86" s="332">
        <f>'Matriz de Cumplimiento V.3'!R115</f>
        <v>0</v>
      </c>
      <c r="I86" s="286"/>
      <c r="J86" s="329"/>
      <c r="K86" s="560"/>
      <c r="L86" s="329"/>
      <c r="M86" s="286"/>
    </row>
    <row r="87" spans="1:13" ht="46.5" customHeight="1" thickTop="1" thickBot="1" x14ac:dyDescent="0.55000000000000004">
      <c r="A87" s="282"/>
      <c r="B87" s="282"/>
      <c r="C87" s="558"/>
      <c r="D87" s="567"/>
      <c r="E87" s="559"/>
      <c r="F87" s="330" t="s">
        <v>422</v>
      </c>
      <c r="G87" s="334">
        <f>G86</f>
        <v>1.3333333333333333</v>
      </c>
      <c r="H87" s="332">
        <f>'Matriz de Cumplimiento V.3'!R116</f>
        <v>1</v>
      </c>
      <c r="I87" s="286"/>
      <c r="J87" s="329"/>
      <c r="K87" s="560"/>
      <c r="L87" s="329"/>
      <c r="M87" s="286"/>
    </row>
    <row r="88" spans="1:13" ht="33" customHeight="1" thickTop="1" thickBot="1" x14ac:dyDescent="0.55000000000000004">
      <c r="A88" s="282"/>
      <c r="B88" s="282"/>
      <c r="C88" s="558"/>
      <c r="D88" s="567"/>
      <c r="E88" s="559"/>
      <c r="F88" s="568" t="s">
        <v>1</v>
      </c>
      <c r="G88" s="561">
        <f>G87</f>
        <v>1.3333333333333333</v>
      </c>
      <c r="H88" s="564">
        <f>'Matriz de Cumplimiento V.3'!R117</f>
        <v>0</v>
      </c>
      <c r="I88" s="286"/>
      <c r="J88" s="329"/>
      <c r="K88" s="560"/>
      <c r="L88" s="329"/>
      <c r="M88" s="286"/>
    </row>
    <row r="89" spans="1:13" ht="33" customHeight="1" thickTop="1" thickBot="1" x14ac:dyDescent="0.55000000000000004">
      <c r="A89" s="282"/>
      <c r="B89" s="282"/>
      <c r="C89" s="558"/>
      <c r="D89" s="567"/>
      <c r="E89" s="559"/>
      <c r="F89" s="568" t="s">
        <v>1</v>
      </c>
      <c r="G89" s="561"/>
      <c r="H89" s="564"/>
      <c r="I89" s="286"/>
      <c r="J89" s="329"/>
      <c r="K89" s="560"/>
      <c r="L89" s="329"/>
      <c r="M89" s="286"/>
    </row>
    <row r="90" spans="1:13" ht="33" customHeight="1" thickTop="1" thickBot="1" x14ac:dyDescent="0.55000000000000004">
      <c r="A90" s="282"/>
      <c r="B90" s="282"/>
      <c r="C90" s="558"/>
      <c r="D90" s="567"/>
      <c r="E90" s="559"/>
      <c r="F90" s="568" t="s">
        <v>1</v>
      </c>
      <c r="G90" s="561"/>
      <c r="H90" s="564"/>
      <c r="I90" s="286"/>
      <c r="J90" s="329"/>
      <c r="K90" s="560"/>
      <c r="L90" s="329"/>
      <c r="M90" s="286"/>
    </row>
    <row r="91" spans="1:13" ht="33" customHeight="1" thickTop="1" thickBot="1" x14ac:dyDescent="0.55000000000000004">
      <c r="A91" s="282"/>
      <c r="B91" s="282"/>
      <c r="C91" s="558"/>
      <c r="D91" s="567"/>
      <c r="E91" s="559"/>
      <c r="F91" s="568" t="s">
        <v>1</v>
      </c>
      <c r="G91" s="561"/>
      <c r="H91" s="564"/>
      <c r="I91" s="286"/>
      <c r="J91" s="329"/>
      <c r="K91" s="560"/>
      <c r="L91" s="329"/>
      <c r="M91" s="286"/>
    </row>
    <row r="92" spans="1:13" ht="68.25" customHeight="1" thickTop="1" thickBot="1" x14ac:dyDescent="0.55000000000000004">
      <c r="A92" s="282"/>
      <c r="B92" s="282"/>
      <c r="C92" s="558"/>
      <c r="D92" s="567"/>
      <c r="E92" s="559"/>
      <c r="F92" s="330" t="s">
        <v>6</v>
      </c>
      <c r="G92" s="334">
        <f>G88</f>
        <v>1.3333333333333333</v>
      </c>
      <c r="H92" s="332">
        <f>'Matriz de Cumplimiento V.3'!R121</f>
        <v>1</v>
      </c>
      <c r="I92" s="286"/>
      <c r="J92" s="329"/>
      <c r="K92" s="560"/>
      <c r="L92" s="329"/>
      <c r="M92" s="286"/>
    </row>
    <row r="93" spans="1:13" ht="21" customHeight="1" thickTop="1" thickBot="1" x14ac:dyDescent="0.55000000000000004">
      <c r="A93" s="282"/>
      <c r="B93" s="282"/>
      <c r="C93" s="558">
        <v>8</v>
      </c>
      <c r="D93" s="567" t="s">
        <v>80</v>
      </c>
      <c r="E93" s="559">
        <f>SUM(G93:G109)</f>
        <v>10</v>
      </c>
      <c r="F93" s="568" t="s">
        <v>8</v>
      </c>
      <c r="G93" s="561">
        <f>10/6</f>
        <v>1.6666666666666667</v>
      </c>
      <c r="H93" s="564">
        <f>'Matriz de Cumplimiento V.3'!R123</f>
        <v>0</v>
      </c>
      <c r="I93" s="286"/>
      <c r="J93" s="329"/>
      <c r="K93" s="560">
        <f>((G93*H93)+(G98*H98)+(G99*H99)+(G101*H101)+(G104*H104)+(G105*H105))/E93</f>
        <v>0.5</v>
      </c>
      <c r="L93" s="329"/>
      <c r="M93" s="286"/>
    </row>
    <row r="94" spans="1:13" ht="21" customHeight="1" thickTop="1" thickBot="1" x14ac:dyDescent="0.55000000000000004">
      <c r="A94" s="282"/>
      <c r="B94" s="282"/>
      <c r="C94" s="558"/>
      <c r="D94" s="567" t="s">
        <v>80</v>
      </c>
      <c r="E94" s="559"/>
      <c r="F94" s="568"/>
      <c r="G94" s="561"/>
      <c r="H94" s="564"/>
      <c r="I94" s="286"/>
      <c r="J94" s="329"/>
      <c r="K94" s="560"/>
      <c r="L94" s="329"/>
      <c r="M94" s="286"/>
    </row>
    <row r="95" spans="1:13" ht="21" customHeight="1" thickTop="1" thickBot="1" x14ac:dyDescent="0.55000000000000004">
      <c r="A95" s="282"/>
      <c r="B95" s="282"/>
      <c r="C95" s="558"/>
      <c r="D95" s="567" t="s">
        <v>80</v>
      </c>
      <c r="E95" s="559"/>
      <c r="F95" s="568"/>
      <c r="G95" s="561"/>
      <c r="H95" s="564"/>
      <c r="I95" s="286"/>
      <c r="J95" s="329"/>
      <c r="K95" s="560"/>
      <c r="L95" s="329"/>
      <c r="M95" s="286"/>
    </row>
    <row r="96" spans="1:13" ht="21" customHeight="1" thickTop="1" thickBot="1" x14ac:dyDescent="0.55000000000000004">
      <c r="A96" s="282"/>
      <c r="B96" s="282"/>
      <c r="C96" s="558"/>
      <c r="D96" s="567" t="s">
        <v>80</v>
      </c>
      <c r="E96" s="559"/>
      <c r="F96" s="568"/>
      <c r="G96" s="561"/>
      <c r="H96" s="564"/>
      <c r="I96" s="286"/>
      <c r="J96" s="329"/>
      <c r="K96" s="560"/>
      <c r="L96" s="329"/>
      <c r="M96" s="286"/>
    </row>
    <row r="97" spans="1:13" ht="21" customHeight="1" thickTop="1" thickBot="1" x14ac:dyDescent="0.55000000000000004">
      <c r="A97" s="282"/>
      <c r="B97" s="282"/>
      <c r="C97" s="558"/>
      <c r="D97" s="567"/>
      <c r="E97" s="559"/>
      <c r="F97" s="568"/>
      <c r="G97" s="561"/>
      <c r="H97" s="564"/>
      <c r="I97" s="286"/>
      <c r="J97" s="329"/>
      <c r="K97" s="560"/>
      <c r="L97" s="329"/>
      <c r="M97" s="286"/>
    </row>
    <row r="98" spans="1:13" ht="54.75" customHeight="1" thickTop="1" thickBot="1" x14ac:dyDescent="0.55000000000000004">
      <c r="A98" s="282"/>
      <c r="B98" s="282"/>
      <c r="C98" s="558"/>
      <c r="D98" s="567" t="s">
        <v>80</v>
      </c>
      <c r="E98" s="559"/>
      <c r="F98" s="330" t="s">
        <v>12</v>
      </c>
      <c r="G98" s="334">
        <f>G93</f>
        <v>1.6666666666666667</v>
      </c>
      <c r="H98" s="332">
        <f>'Matriz de Cumplimiento V.3'!R128</f>
        <v>1</v>
      </c>
      <c r="I98" s="286"/>
      <c r="J98" s="329"/>
      <c r="K98" s="560"/>
      <c r="L98" s="329"/>
      <c r="M98" s="286"/>
    </row>
    <row r="99" spans="1:13" ht="34.5" customHeight="1" thickTop="1" thickBot="1" x14ac:dyDescent="0.55000000000000004">
      <c r="A99" s="282"/>
      <c r="B99" s="282"/>
      <c r="C99" s="558"/>
      <c r="D99" s="567" t="s">
        <v>80</v>
      </c>
      <c r="E99" s="559"/>
      <c r="F99" s="568" t="s">
        <v>13</v>
      </c>
      <c r="G99" s="561">
        <f>G98</f>
        <v>1.6666666666666667</v>
      </c>
      <c r="H99" s="564">
        <f>'Matriz de Cumplimiento V.3'!R129</f>
        <v>0</v>
      </c>
      <c r="I99" s="286"/>
      <c r="J99" s="329"/>
      <c r="K99" s="560"/>
      <c r="L99" s="329"/>
      <c r="M99" s="286"/>
    </row>
    <row r="100" spans="1:13" ht="54.75" customHeight="1" thickTop="1" thickBot="1" x14ac:dyDescent="0.55000000000000004">
      <c r="A100" s="282"/>
      <c r="B100" s="282"/>
      <c r="C100" s="558"/>
      <c r="D100" s="567" t="s">
        <v>80</v>
      </c>
      <c r="E100" s="559"/>
      <c r="F100" s="568" t="s">
        <v>13</v>
      </c>
      <c r="G100" s="561"/>
      <c r="H100" s="564"/>
      <c r="I100" s="286"/>
      <c r="J100" s="329"/>
      <c r="K100" s="560"/>
      <c r="L100" s="329"/>
      <c r="M100" s="286"/>
    </row>
    <row r="101" spans="1:13" ht="31.5" customHeight="1" thickTop="1" thickBot="1" x14ac:dyDescent="0.55000000000000004">
      <c r="A101" s="282"/>
      <c r="B101" s="282"/>
      <c r="C101" s="558"/>
      <c r="D101" s="567" t="s">
        <v>80</v>
      </c>
      <c r="E101" s="559"/>
      <c r="F101" s="568" t="s">
        <v>16</v>
      </c>
      <c r="G101" s="561">
        <f>G99</f>
        <v>1.6666666666666667</v>
      </c>
      <c r="H101" s="564">
        <f>'Matriz de Cumplimiento V.3'!R131</f>
        <v>1</v>
      </c>
      <c r="I101" s="286"/>
      <c r="J101" s="329"/>
      <c r="K101" s="560"/>
      <c r="L101" s="329"/>
      <c r="M101" s="286"/>
    </row>
    <row r="102" spans="1:13" ht="31.5" customHeight="1" thickTop="1" thickBot="1" x14ac:dyDescent="0.55000000000000004">
      <c r="A102" s="282"/>
      <c r="B102" s="282"/>
      <c r="C102" s="558"/>
      <c r="D102" s="567" t="s">
        <v>80</v>
      </c>
      <c r="E102" s="559"/>
      <c r="F102" s="568" t="s">
        <v>16</v>
      </c>
      <c r="G102" s="561"/>
      <c r="H102" s="564"/>
      <c r="I102" s="286"/>
      <c r="J102" s="329"/>
      <c r="K102" s="560"/>
      <c r="L102" s="329"/>
      <c r="M102" s="286"/>
    </row>
    <row r="103" spans="1:13" ht="31.5" customHeight="1" thickTop="1" thickBot="1" x14ac:dyDescent="0.55000000000000004">
      <c r="A103" s="282"/>
      <c r="B103" s="282"/>
      <c r="C103" s="558"/>
      <c r="D103" s="567" t="s">
        <v>80</v>
      </c>
      <c r="E103" s="559"/>
      <c r="F103" s="568" t="s">
        <v>16</v>
      </c>
      <c r="G103" s="561"/>
      <c r="H103" s="564"/>
      <c r="I103" s="286"/>
      <c r="J103" s="329"/>
      <c r="K103" s="560"/>
      <c r="L103" s="329"/>
      <c r="M103" s="286"/>
    </row>
    <row r="104" spans="1:13" ht="68.25" customHeight="1" thickTop="1" thickBot="1" x14ac:dyDescent="0.55000000000000004">
      <c r="A104" s="282"/>
      <c r="B104" s="282"/>
      <c r="C104" s="558"/>
      <c r="D104" s="567" t="s">
        <v>80</v>
      </c>
      <c r="E104" s="559"/>
      <c r="F104" s="330" t="s">
        <v>423</v>
      </c>
      <c r="G104" s="334">
        <f>G101</f>
        <v>1.6666666666666667</v>
      </c>
      <c r="H104" s="332">
        <f>'Matriz de Cumplimiento V.3'!R134</f>
        <v>0</v>
      </c>
      <c r="I104" s="286"/>
      <c r="J104" s="329"/>
      <c r="K104" s="560"/>
      <c r="L104" s="329"/>
      <c r="M104" s="286"/>
    </row>
    <row r="105" spans="1:13" ht="16.5" customHeight="1" thickTop="1" thickBot="1" x14ac:dyDescent="0.55000000000000004">
      <c r="A105" s="282"/>
      <c r="B105" s="282"/>
      <c r="C105" s="558"/>
      <c r="D105" s="567" t="s">
        <v>80</v>
      </c>
      <c r="E105" s="559"/>
      <c r="F105" s="568" t="s">
        <v>18</v>
      </c>
      <c r="G105" s="561">
        <f>G104</f>
        <v>1.6666666666666667</v>
      </c>
      <c r="H105" s="564">
        <f>'Matriz de Cumplimiento V.3'!R135</f>
        <v>1</v>
      </c>
      <c r="I105" s="286"/>
      <c r="J105" s="329"/>
      <c r="K105" s="560"/>
      <c r="L105" s="329"/>
      <c r="M105" s="286"/>
    </row>
    <row r="106" spans="1:13" ht="16.5" customHeight="1" thickTop="1" thickBot="1" x14ac:dyDescent="0.55000000000000004">
      <c r="A106" s="282"/>
      <c r="B106" s="282"/>
      <c r="C106" s="558"/>
      <c r="D106" s="567" t="s">
        <v>80</v>
      </c>
      <c r="E106" s="559"/>
      <c r="F106" s="568"/>
      <c r="G106" s="561"/>
      <c r="H106" s="564"/>
      <c r="I106" s="286"/>
      <c r="J106" s="329"/>
      <c r="K106" s="560"/>
      <c r="L106" s="329"/>
      <c r="M106" s="286"/>
    </row>
    <row r="107" spans="1:13" ht="16.5" customHeight="1" thickTop="1" thickBot="1" x14ac:dyDescent="0.55000000000000004">
      <c r="A107" s="282"/>
      <c r="B107" s="282"/>
      <c r="C107" s="558"/>
      <c r="D107" s="567" t="s">
        <v>80</v>
      </c>
      <c r="E107" s="559"/>
      <c r="F107" s="568"/>
      <c r="G107" s="561"/>
      <c r="H107" s="564"/>
      <c r="I107" s="286"/>
      <c r="J107" s="329"/>
      <c r="K107" s="560"/>
      <c r="L107" s="329"/>
      <c r="M107" s="286"/>
    </row>
    <row r="108" spans="1:13" ht="16.5" customHeight="1" thickTop="1" thickBot="1" x14ac:dyDescent="0.55000000000000004">
      <c r="A108" s="282"/>
      <c r="B108" s="282"/>
      <c r="C108" s="558"/>
      <c r="D108" s="567" t="s">
        <v>80</v>
      </c>
      <c r="E108" s="559"/>
      <c r="F108" s="568"/>
      <c r="G108" s="561"/>
      <c r="H108" s="564"/>
      <c r="I108" s="286"/>
      <c r="J108" s="329"/>
      <c r="K108" s="560"/>
      <c r="L108" s="329"/>
      <c r="M108" s="286"/>
    </row>
    <row r="109" spans="1:13" ht="16.5" customHeight="1" thickTop="1" thickBot="1" x14ac:dyDescent="0.55000000000000004">
      <c r="A109" s="282"/>
      <c r="B109" s="282"/>
      <c r="C109" s="558"/>
      <c r="D109" s="567" t="s">
        <v>80</v>
      </c>
      <c r="E109" s="559"/>
      <c r="F109" s="568"/>
      <c r="G109" s="561"/>
      <c r="H109" s="564"/>
      <c r="I109" s="286"/>
      <c r="J109" s="329"/>
      <c r="K109" s="560"/>
      <c r="L109" s="329"/>
      <c r="M109" s="286"/>
    </row>
    <row r="110" spans="1:13" ht="70.5" customHeight="1" thickTop="1" thickBot="1" x14ac:dyDescent="0.55000000000000004">
      <c r="A110" s="282"/>
      <c r="B110" s="282"/>
      <c r="C110" s="558">
        <v>9</v>
      </c>
      <c r="D110" s="567" t="s">
        <v>81</v>
      </c>
      <c r="E110" s="559">
        <f>SUM(G110:G115)</f>
        <v>10</v>
      </c>
      <c r="F110" s="330" t="s">
        <v>364</v>
      </c>
      <c r="G110" s="331">
        <v>2</v>
      </c>
      <c r="H110" s="332">
        <f>'Matriz de Cumplimiento V.3'!Q141</f>
        <v>1</v>
      </c>
      <c r="I110" s="286"/>
      <c r="J110" s="329"/>
      <c r="K110" s="560">
        <f>((G110*H110)+(G111*H111)+(G112*H112)+(G113*H113)+(G114*H114))/E110</f>
        <v>1</v>
      </c>
      <c r="L110" s="329"/>
      <c r="M110" s="286"/>
    </row>
    <row r="111" spans="1:13" ht="70.5" customHeight="1" thickTop="1" thickBot="1" x14ac:dyDescent="0.55000000000000004">
      <c r="A111" s="282"/>
      <c r="B111" s="282"/>
      <c r="C111" s="558"/>
      <c r="D111" s="567"/>
      <c r="E111" s="559"/>
      <c r="F111" s="330" t="s">
        <v>24</v>
      </c>
      <c r="G111" s="331">
        <v>2</v>
      </c>
      <c r="H111" s="332">
        <f>'Matriz de Cumplimiento V.3'!R142</f>
        <v>1</v>
      </c>
      <c r="I111" s="286"/>
      <c r="J111" s="329"/>
      <c r="K111" s="560"/>
      <c r="L111" s="329"/>
      <c r="M111" s="286"/>
    </row>
    <row r="112" spans="1:13" ht="70.5" customHeight="1" thickTop="1" thickBot="1" x14ac:dyDescent="0.55000000000000004">
      <c r="A112" s="282"/>
      <c r="B112" s="282"/>
      <c r="C112" s="558"/>
      <c r="D112" s="567"/>
      <c r="E112" s="559"/>
      <c r="F112" s="330" t="s">
        <v>25</v>
      </c>
      <c r="G112" s="331">
        <v>2</v>
      </c>
      <c r="H112" s="332">
        <f>'Matriz de Cumplimiento V.3'!R143</f>
        <v>1</v>
      </c>
      <c r="I112" s="286"/>
      <c r="J112" s="329"/>
      <c r="K112" s="560"/>
      <c r="L112" s="329"/>
      <c r="M112" s="286"/>
    </row>
    <row r="113" spans="1:13" ht="70.5" customHeight="1" thickTop="1" thickBot="1" x14ac:dyDescent="0.55000000000000004">
      <c r="A113" s="282"/>
      <c r="B113" s="282"/>
      <c r="C113" s="558"/>
      <c r="D113" s="567"/>
      <c r="E113" s="559"/>
      <c r="F113" s="330" t="s">
        <v>27</v>
      </c>
      <c r="G113" s="331">
        <v>2</v>
      </c>
      <c r="H113" s="332">
        <f>'Matriz de Cumplimiento V.3'!R144</f>
        <v>1</v>
      </c>
      <c r="I113" s="286"/>
      <c r="J113" s="329"/>
      <c r="K113" s="560"/>
      <c r="L113" s="329"/>
      <c r="M113" s="286"/>
    </row>
    <row r="114" spans="1:13" ht="70.5" customHeight="1" thickTop="1" thickBot="1" x14ac:dyDescent="0.55000000000000004">
      <c r="A114" s="282"/>
      <c r="B114" s="282"/>
      <c r="C114" s="558"/>
      <c r="D114" s="567"/>
      <c r="E114" s="559"/>
      <c r="F114" s="568" t="s">
        <v>29</v>
      </c>
      <c r="G114" s="563">
        <v>2</v>
      </c>
      <c r="H114" s="564">
        <f>'Matriz de Cumplimiento V.3'!R145</f>
        <v>1</v>
      </c>
      <c r="I114" s="286"/>
      <c r="J114" s="329"/>
      <c r="K114" s="560"/>
      <c r="L114" s="329"/>
      <c r="M114" s="286"/>
    </row>
    <row r="115" spans="1:13" ht="34.5" customHeight="1" thickTop="1" thickBot="1" x14ac:dyDescent="0.55000000000000004">
      <c r="A115" s="282"/>
      <c r="B115" s="282"/>
      <c r="C115" s="558"/>
      <c r="D115" s="567"/>
      <c r="E115" s="559"/>
      <c r="F115" s="568"/>
      <c r="G115" s="563"/>
      <c r="H115" s="564"/>
      <c r="I115" s="286"/>
      <c r="J115" s="329"/>
      <c r="K115" s="560"/>
      <c r="L115" s="329"/>
      <c r="M115" s="286"/>
    </row>
    <row r="116" spans="1:13" ht="15" customHeight="1" thickTop="1" thickBot="1" x14ac:dyDescent="0.55000000000000004">
      <c r="A116" s="282"/>
      <c r="B116" s="282"/>
      <c r="C116" s="558">
        <v>10</v>
      </c>
      <c r="D116" s="567" t="s">
        <v>30</v>
      </c>
      <c r="E116" s="559">
        <f>G116</f>
        <v>10</v>
      </c>
      <c r="F116" s="568" t="s">
        <v>30</v>
      </c>
      <c r="G116" s="563">
        <v>10</v>
      </c>
      <c r="H116" s="564">
        <f>'Matriz de Cumplimiento V.3'!R148</f>
        <v>1</v>
      </c>
      <c r="I116" s="286"/>
      <c r="J116" s="329"/>
      <c r="K116" s="560">
        <f>H116*G116/E116</f>
        <v>1</v>
      </c>
      <c r="L116" s="329"/>
      <c r="M116" s="286"/>
    </row>
    <row r="117" spans="1:13" ht="15" customHeight="1" thickTop="1" thickBot="1" x14ac:dyDescent="0.55000000000000004">
      <c r="A117" s="282"/>
      <c r="B117" s="282"/>
      <c r="C117" s="558"/>
      <c r="D117" s="567"/>
      <c r="E117" s="559"/>
      <c r="F117" s="568"/>
      <c r="G117" s="563"/>
      <c r="H117" s="564"/>
      <c r="I117" s="286"/>
      <c r="J117" s="329"/>
      <c r="K117" s="560"/>
      <c r="L117" s="329"/>
      <c r="M117" s="286"/>
    </row>
    <row r="118" spans="1:13" ht="15" customHeight="1" thickTop="1" thickBot="1" x14ac:dyDescent="0.55000000000000004">
      <c r="A118" s="282"/>
      <c r="B118" s="282"/>
      <c r="C118" s="558"/>
      <c r="D118" s="567"/>
      <c r="E118" s="559"/>
      <c r="F118" s="568"/>
      <c r="G118" s="563"/>
      <c r="H118" s="564"/>
      <c r="I118" s="286"/>
      <c r="J118" s="329"/>
      <c r="K118" s="560"/>
      <c r="L118" s="329"/>
      <c r="M118" s="286"/>
    </row>
    <row r="119" spans="1:13" ht="15" customHeight="1" thickTop="1" thickBot="1" x14ac:dyDescent="0.55000000000000004">
      <c r="A119" s="282"/>
      <c r="B119" s="282"/>
      <c r="C119" s="558"/>
      <c r="D119" s="567"/>
      <c r="E119" s="559"/>
      <c r="F119" s="568"/>
      <c r="G119" s="563"/>
      <c r="H119" s="564"/>
      <c r="I119" s="286"/>
      <c r="J119" s="329"/>
      <c r="K119" s="560"/>
      <c r="L119" s="329"/>
      <c r="M119" s="286"/>
    </row>
    <row r="120" spans="1:13" ht="15" customHeight="1" thickTop="1" thickBot="1" x14ac:dyDescent="0.55000000000000004">
      <c r="A120" s="282"/>
      <c r="B120" s="282"/>
      <c r="C120" s="558"/>
      <c r="D120" s="567"/>
      <c r="E120" s="559"/>
      <c r="F120" s="568"/>
      <c r="G120" s="563"/>
      <c r="H120" s="564"/>
      <c r="I120" s="286"/>
      <c r="J120" s="329"/>
      <c r="K120" s="560"/>
      <c r="L120" s="329"/>
      <c r="M120" s="286"/>
    </row>
    <row r="121" spans="1:13" ht="68.25" customHeight="1" thickTop="1" thickBot="1" x14ac:dyDescent="0.55000000000000004">
      <c r="A121" s="282"/>
      <c r="B121" s="282"/>
      <c r="C121" s="558">
        <v>11</v>
      </c>
      <c r="D121" s="567" t="s">
        <v>104</v>
      </c>
      <c r="E121" s="559">
        <f>SUM(G121:G170)</f>
        <v>10</v>
      </c>
      <c r="F121" s="330" t="s">
        <v>200</v>
      </c>
      <c r="G121" s="331">
        <v>1</v>
      </c>
      <c r="H121" s="332">
        <f>'Matriz de Cumplimiento V.3'!R154</f>
        <v>1</v>
      </c>
      <c r="I121" s="286"/>
      <c r="J121" s="329"/>
      <c r="K121" s="560">
        <f>((G121*H121)+(G122*H122)+(G131*H131)+(G146*H146)+(G158*H158)+(G159*H159)+(G160*H160)+(G162*H162)+(G164*H164)+(G165*H165))/E121</f>
        <v>0.7</v>
      </c>
      <c r="L121" s="329"/>
      <c r="M121" s="286"/>
    </row>
    <row r="122" spans="1:13" ht="9.75" customHeight="1" thickTop="1" thickBot="1" x14ac:dyDescent="0.55000000000000004">
      <c r="A122" s="282"/>
      <c r="B122" s="282"/>
      <c r="C122" s="558"/>
      <c r="D122" s="567"/>
      <c r="E122" s="559"/>
      <c r="F122" s="568" t="s">
        <v>320</v>
      </c>
      <c r="G122" s="563">
        <v>1</v>
      </c>
      <c r="H122" s="564">
        <f>'Matriz de Cumplimiento V.3'!R155</f>
        <v>1</v>
      </c>
      <c r="I122" s="286"/>
      <c r="J122" s="329"/>
      <c r="K122" s="560"/>
      <c r="L122" s="329"/>
      <c r="M122" s="286"/>
    </row>
    <row r="123" spans="1:13" ht="9.75" customHeight="1" thickTop="1" thickBot="1" x14ac:dyDescent="0.55000000000000004">
      <c r="A123" s="282"/>
      <c r="B123" s="282"/>
      <c r="C123" s="558"/>
      <c r="D123" s="567"/>
      <c r="E123" s="559"/>
      <c r="F123" s="568"/>
      <c r="G123" s="563"/>
      <c r="H123" s="564"/>
      <c r="I123" s="286"/>
      <c r="J123" s="329"/>
      <c r="K123" s="560"/>
      <c r="L123" s="329"/>
      <c r="M123" s="286"/>
    </row>
    <row r="124" spans="1:13" ht="9.75" customHeight="1" thickTop="1" thickBot="1" x14ac:dyDescent="0.55000000000000004">
      <c r="A124" s="282"/>
      <c r="B124" s="282"/>
      <c r="C124" s="558"/>
      <c r="D124" s="567"/>
      <c r="E124" s="559"/>
      <c r="F124" s="568"/>
      <c r="G124" s="563"/>
      <c r="H124" s="564"/>
      <c r="I124" s="286"/>
      <c r="J124" s="329"/>
      <c r="K124" s="560"/>
      <c r="L124" s="329"/>
      <c r="M124" s="286"/>
    </row>
    <row r="125" spans="1:13" ht="9.75" customHeight="1" thickTop="1" thickBot="1" x14ac:dyDescent="0.55000000000000004">
      <c r="A125" s="282"/>
      <c r="B125" s="282"/>
      <c r="C125" s="558"/>
      <c r="D125" s="567"/>
      <c r="E125" s="559"/>
      <c r="F125" s="568"/>
      <c r="G125" s="563"/>
      <c r="H125" s="564"/>
      <c r="I125" s="286"/>
      <c r="J125" s="329"/>
      <c r="K125" s="560"/>
      <c r="L125" s="329"/>
      <c r="M125" s="286"/>
    </row>
    <row r="126" spans="1:13" ht="9.75" customHeight="1" thickTop="1" thickBot="1" x14ac:dyDescent="0.55000000000000004">
      <c r="A126" s="282"/>
      <c r="B126" s="282"/>
      <c r="C126" s="558"/>
      <c r="D126" s="567"/>
      <c r="E126" s="559"/>
      <c r="F126" s="568"/>
      <c r="G126" s="563"/>
      <c r="H126" s="564"/>
      <c r="I126" s="286"/>
      <c r="J126" s="329"/>
      <c r="K126" s="560"/>
      <c r="L126" s="329"/>
      <c r="M126" s="286"/>
    </row>
    <row r="127" spans="1:13" ht="9.75" customHeight="1" thickTop="1" thickBot="1" x14ac:dyDescent="0.55000000000000004">
      <c r="A127" s="282"/>
      <c r="B127" s="282"/>
      <c r="C127" s="558"/>
      <c r="D127" s="567"/>
      <c r="E127" s="559"/>
      <c r="F127" s="568"/>
      <c r="G127" s="563"/>
      <c r="H127" s="564"/>
      <c r="I127" s="286"/>
      <c r="J127" s="329"/>
      <c r="K127" s="560"/>
      <c r="L127" s="329"/>
      <c r="M127" s="286"/>
    </row>
    <row r="128" spans="1:13" ht="9.75" customHeight="1" thickTop="1" thickBot="1" x14ac:dyDescent="0.55000000000000004">
      <c r="A128" s="282"/>
      <c r="B128" s="282"/>
      <c r="C128" s="558"/>
      <c r="D128" s="567"/>
      <c r="E128" s="559"/>
      <c r="F128" s="568"/>
      <c r="G128" s="563"/>
      <c r="H128" s="564"/>
      <c r="I128" s="286"/>
      <c r="J128" s="329"/>
      <c r="K128" s="560"/>
      <c r="L128" s="329"/>
      <c r="M128" s="286"/>
    </row>
    <row r="129" spans="1:13" ht="9.75" customHeight="1" thickTop="1" thickBot="1" x14ac:dyDescent="0.55000000000000004">
      <c r="A129" s="282"/>
      <c r="B129" s="282"/>
      <c r="C129" s="558"/>
      <c r="D129" s="567"/>
      <c r="E129" s="559"/>
      <c r="F129" s="568"/>
      <c r="G129" s="563"/>
      <c r="H129" s="564"/>
      <c r="I129" s="286"/>
      <c r="J129" s="329"/>
      <c r="K129" s="560"/>
      <c r="L129" s="329"/>
      <c r="M129" s="286"/>
    </row>
    <row r="130" spans="1:13" ht="9.75" customHeight="1" thickTop="1" thickBot="1" x14ac:dyDescent="0.55000000000000004">
      <c r="A130" s="282"/>
      <c r="B130" s="282"/>
      <c r="C130" s="558"/>
      <c r="D130" s="567"/>
      <c r="E130" s="559"/>
      <c r="F130" s="568"/>
      <c r="G130" s="563"/>
      <c r="H130" s="564"/>
      <c r="I130" s="286"/>
      <c r="J130" s="329"/>
      <c r="K130" s="560"/>
      <c r="L130" s="329"/>
      <c r="M130" s="286"/>
    </row>
    <row r="131" spans="1:13" ht="12" customHeight="1" thickTop="1" thickBot="1" x14ac:dyDescent="0.55000000000000004">
      <c r="A131" s="282"/>
      <c r="B131" s="282"/>
      <c r="C131" s="558"/>
      <c r="D131" s="567"/>
      <c r="E131" s="559"/>
      <c r="F131" s="568" t="s">
        <v>321</v>
      </c>
      <c r="G131" s="563">
        <v>1</v>
      </c>
      <c r="H131" s="564">
        <f>'Matriz de Cumplimiento V.3'!R164</f>
        <v>0</v>
      </c>
      <c r="I131" s="286"/>
      <c r="J131" s="329"/>
      <c r="K131" s="560"/>
      <c r="L131" s="329"/>
      <c r="M131" s="286"/>
    </row>
    <row r="132" spans="1:13" ht="12" customHeight="1" thickTop="1" thickBot="1" x14ac:dyDescent="0.55000000000000004">
      <c r="A132" s="282"/>
      <c r="B132" s="282"/>
      <c r="C132" s="558"/>
      <c r="D132" s="567"/>
      <c r="E132" s="559"/>
      <c r="F132" s="568"/>
      <c r="G132" s="563"/>
      <c r="H132" s="564"/>
      <c r="I132" s="286"/>
      <c r="J132" s="329"/>
      <c r="K132" s="560"/>
      <c r="L132" s="329"/>
      <c r="M132" s="286"/>
    </row>
    <row r="133" spans="1:13" ht="12" customHeight="1" thickTop="1" thickBot="1" x14ac:dyDescent="0.55000000000000004">
      <c r="A133" s="282"/>
      <c r="B133" s="282"/>
      <c r="C133" s="558"/>
      <c r="D133" s="567"/>
      <c r="E133" s="559"/>
      <c r="F133" s="568"/>
      <c r="G133" s="563"/>
      <c r="H133" s="564"/>
      <c r="I133" s="286"/>
      <c r="J133" s="329"/>
      <c r="K133" s="560"/>
      <c r="L133" s="329"/>
      <c r="M133" s="286"/>
    </row>
    <row r="134" spans="1:13" ht="12" customHeight="1" thickTop="1" thickBot="1" x14ac:dyDescent="0.55000000000000004">
      <c r="A134" s="282"/>
      <c r="B134" s="282"/>
      <c r="C134" s="558"/>
      <c r="D134" s="567"/>
      <c r="E134" s="559"/>
      <c r="F134" s="568"/>
      <c r="G134" s="563"/>
      <c r="H134" s="564"/>
      <c r="I134" s="286"/>
      <c r="J134" s="329"/>
      <c r="K134" s="560"/>
      <c r="L134" s="329"/>
      <c r="M134" s="286"/>
    </row>
    <row r="135" spans="1:13" ht="12" customHeight="1" thickTop="1" thickBot="1" x14ac:dyDescent="0.55000000000000004">
      <c r="A135" s="282"/>
      <c r="B135" s="282"/>
      <c r="C135" s="558"/>
      <c r="D135" s="567"/>
      <c r="E135" s="559"/>
      <c r="F135" s="568"/>
      <c r="G135" s="563"/>
      <c r="H135" s="564"/>
      <c r="I135" s="286"/>
      <c r="J135" s="329"/>
      <c r="K135" s="560"/>
      <c r="L135" s="329"/>
      <c r="M135" s="286"/>
    </row>
    <row r="136" spans="1:13" ht="12" customHeight="1" thickTop="1" thickBot="1" x14ac:dyDescent="0.55000000000000004">
      <c r="A136" s="282"/>
      <c r="B136" s="282"/>
      <c r="C136" s="558"/>
      <c r="D136" s="567"/>
      <c r="E136" s="559"/>
      <c r="F136" s="568"/>
      <c r="G136" s="563"/>
      <c r="H136" s="564"/>
      <c r="I136" s="286"/>
      <c r="J136" s="329"/>
      <c r="K136" s="560"/>
      <c r="L136" s="329"/>
      <c r="M136" s="286"/>
    </row>
    <row r="137" spans="1:13" ht="12" customHeight="1" thickTop="1" thickBot="1" x14ac:dyDescent="0.55000000000000004">
      <c r="A137" s="282"/>
      <c r="B137" s="282"/>
      <c r="C137" s="558"/>
      <c r="D137" s="567"/>
      <c r="E137" s="559"/>
      <c r="F137" s="568"/>
      <c r="G137" s="563"/>
      <c r="H137" s="564"/>
      <c r="I137" s="286"/>
      <c r="J137" s="329"/>
      <c r="K137" s="560"/>
      <c r="L137" s="329"/>
      <c r="M137" s="286"/>
    </row>
    <row r="138" spans="1:13" ht="12" customHeight="1" thickTop="1" thickBot="1" x14ac:dyDescent="0.55000000000000004">
      <c r="A138" s="282"/>
      <c r="B138" s="282"/>
      <c r="C138" s="558"/>
      <c r="D138" s="567"/>
      <c r="E138" s="559"/>
      <c r="F138" s="568"/>
      <c r="G138" s="563"/>
      <c r="H138" s="564"/>
      <c r="I138" s="286"/>
      <c r="J138" s="329"/>
      <c r="K138" s="560"/>
      <c r="L138" s="329"/>
      <c r="M138" s="286"/>
    </row>
    <row r="139" spans="1:13" ht="12" customHeight="1" thickTop="1" thickBot="1" x14ac:dyDescent="0.55000000000000004">
      <c r="A139" s="282"/>
      <c r="B139" s="282"/>
      <c r="C139" s="558"/>
      <c r="D139" s="567"/>
      <c r="E139" s="559"/>
      <c r="F139" s="568"/>
      <c r="G139" s="563"/>
      <c r="H139" s="564"/>
      <c r="I139" s="286"/>
      <c r="J139" s="329"/>
      <c r="K139" s="560"/>
      <c r="L139" s="329"/>
      <c r="M139" s="286"/>
    </row>
    <row r="140" spans="1:13" ht="12" customHeight="1" thickTop="1" thickBot="1" x14ac:dyDescent="0.55000000000000004">
      <c r="A140" s="282"/>
      <c r="B140" s="282"/>
      <c r="C140" s="558"/>
      <c r="D140" s="567"/>
      <c r="E140" s="559"/>
      <c r="F140" s="568"/>
      <c r="G140" s="563"/>
      <c r="H140" s="564"/>
      <c r="I140" s="286"/>
      <c r="J140" s="329"/>
      <c r="K140" s="560"/>
      <c r="L140" s="329"/>
      <c r="M140" s="286"/>
    </row>
    <row r="141" spans="1:13" ht="12" customHeight="1" thickTop="1" thickBot="1" x14ac:dyDescent="0.55000000000000004">
      <c r="A141" s="282"/>
      <c r="B141" s="282"/>
      <c r="C141" s="558"/>
      <c r="D141" s="567"/>
      <c r="E141" s="559"/>
      <c r="F141" s="568"/>
      <c r="G141" s="563"/>
      <c r="H141" s="564"/>
      <c r="I141" s="286"/>
      <c r="J141" s="329"/>
      <c r="K141" s="560"/>
      <c r="L141" s="329"/>
      <c r="M141" s="286"/>
    </row>
    <row r="142" spans="1:13" ht="12" customHeight="1" thickTop="1" thickBot="1" x14ac:dyDescent="0.55000000000000004">
      <c r="A142" s="282"/>
      <c r="B142" s="282"/>
      <c r="C142" s="558"/>
      <c r="D142" s="567"/>
      <c r="E142" s="559"/>
      <c r="F142" s="568"/>
      <c r="G142" s="563"/>
      <c r="H142" s="564"/>
      <c r="I142" s="286"/>
      <c r="J142" s="329"/>
      <c r="K142" s="560"/>
      <c r="L142" s="329"/>
      <c r="M142" s="286"/>
    </row>
    <row r="143" spans="1:13" ht="12" customHeight="1" thickTop="1" thickBot="1" x14ac:dyDescent="0.55000000000000004">
      <c r="A143" s="282"/>
      <c r="B143" s="282"/>
      <c r="C143" s="558"/>
      <c r="D143" s="567"/>
      <c r="E143" s="559"/>
      <c r="F143" s="568"/>
      <c r="G143" s="563"/>
      <c r="H143" s="564"/>
      <c r="I143" s="286"/>
      <c r="J143" s="329"/>
      <c r="K143" s="560"/>
      <c r="L143" s="329"/>
      <c r="M143" s="286"/>
    </row>
    <row r="144" spans="1:13" ht="12" customHeight="1" thickTop="1" thickBot="1" x14ac:dyDescent="0.55000000000000004">
      <c r="A144" s="282"/>
      <c r="B144" s="282"/>
      <c r="C144" s="558"/>
      <c r="D144" s="567"/>
      <c r="E144" s="559"/>
      <c r="F144" s="568"/>
      <c r="G144" s="563"/>
      <c r="H144" s="564"/>
      <c r="I144" s="286"/>
      <c r="J144" s="329"/>
      <c r="K144" s="560"/>
      <c r="L144" s="329"/>
      <c r="M144" s="286"/>
    </row>
    <row r="145" spans="1:13" ht="12" customHeight="1" thickTop="1" thickBot="1" x14ac:dyDescent="0.55000000000000004">
      <c r="A145" s="282"/>
      <c r="B145" s="282"/>
      <c r="C145" s="558"/>
      <c r="D145" s="567"/>
      <c r="E145" s="559"/>
      <c r="F145" s="568"/>
      <c r="G145" s="563"/>
      <c r="H145" s="564"/>
      <c r="I145" s="286"/>
      <c r="J145" s="329"/>
      <c r="K145" s="560"/>
      <c r="L145" s="329"/>
      <c r="M145" s="286"/>
    </row>
    <row r="146" spans="1:13" ht="10.5" customHeight="1" thickTop="1" thickBot="1" x14ac:dyDescent="0.55000000000000004">
      <c r="A146" s="282"/>
      <c r="B146" s="282"/>
      <c r="C146" s="558"/>
      <c r="D146" s="567"/>
      <c r="E146" s="559"/>
      <c r="F146" s="562" t="s">
        <v>322</v>
      </c>
      <c r="G146" s="563">
        <v>1</v>
      </c>
      <c r="H146" s="564">
        <f>'Matriz de Cumplimiento V.3'!R179</f>
        <v>0</v>
      </c>
      <c r="I146" s="286"/>
      <c r="J146" s="329"/>
      <c r="K146" s="560"/>
      <c r="L146" s="329"/>
      <c r="M146" s="286"/>
    </row>
    <row r="147" spans="1:13" ht="10.5" customHeight="1" thickTop="1" thickBot="1" x14ac:dyDescent="0.55000000000000004">
      <c r="A147" s="282"/>
      <c r="B147" s="282"/>
      <c r="C147" s="558"/>
      <c r="D147" s="567"/>
      <c r="E147" s="559"/>
      <c r="F147" s="562"/>
      <c r="G147" s="563"/>
      <c r="H147" s="564"/>
      <c r="I147" s="286"/>
      <c r="J147" s="329"/>
      <c r="K147" s="560"/>
      <c r="L147" s="329"/>
      <c r="M147" s="286"/>
    </row>
    <row r="148" spans="1:13" ht="10.5" customHeight="1" thickTop="1" thickBot="1" x14ac:dyDescent="0.55000000000000004">
      <c r="A148" s="282"/>
      <c r="B148" s="282"/>
      <c r="C148" s="558"/>
      <c r="D148" s="567"/>
      <c r="E148" s="559"/>
      <c r="F148" s="562"/>
      <c r="G148" s="563"/>
      <c r="H148" s="564"/>
      <c r="I148" s="286"/>
      <c r="J148" s="329"/>
      <c r="K148" s="560"/>
      <c r="L148" s="329"/>
      <c r="M148" s="286"/>
    </row>
    <row r="149" spans="1:13" ht="10.5" customHeight="1" thickTop="1" thickBot="1" x14ac:dyDescent="0.55000000000000004">
      <c r="A149" s="282"/>
      <c r="B149" s="282"/>
      <c r="C149" s="558"/>
      <c r="D149" s="567"/>
      <c r="E149" s="559"/>
      <c r="F149" s="562"/>
      <c r="G149" s="563"/>
      <c r="H149" s="564"/>
      <c r="I149" s="286"/>
      <c r="J149" s="329"/>
      <c r="K149" s="560"/>
      <c r="L149" s="329"/>
      <c r="M149" s="286"/>
    </row>
    <row r="150" spans="1:13" ht="10.5" customHeight="1" thickTop="1" thickBot="1" x14ac:dyDescent="0.55000000000000004">
      <c r="A150" s="282"/>
      <c r="B150" s="282"/>
      <c r="C150" s="558"/>
      <c r="D150" s="567"/>
      <c r="E150" s="559"/>
      <c r="F150" s="562"/>
      <c r="G150" s="563"/>
      <c r="H150" s="564"/>
      <c r="I150" s="286"/>
      <c r="J150" s="329"/>
      <c r="K150" s="560"/>
      <c r="L150" s="329"/>
      <c r="M150" s="286"/>
    </row>
    <row r="151" spans="1:13" ht="10.5" customHeight="1" thickTop="1" thickBot="1" x14ac:dyDescent="0.55000000000000004">
      <c r="A151" s="282"/>
      <c r="B151" s="282"/>
      <c r="C151" s="558"/>
      <c r="D151" s="567"/>
      <c r="E151" s="559"/>
      <c r="F151" s="562"/>
      <c r="G151" s="563"/>
      <c r="H151" s="564"/>
      <c r="I151" s="286"/>
      <c r="J151" s="329"/>
      <c r="K151" s="560"/>
      <c r="L151" s="329"/>
      <c r="M151" s="286"/>
    </row>
    <row r="152" spans="1:13" ht="10.5" customHeight="1" thickTop="1" thickBot="1" x14ac:dyDescent="0.55000000000000004">
      <c r="A152" s="282"/>
      <c r="B152" s="282"/>
      <c r="C152" s="558"/>
      <c r="D152" s="567"/>
      <c r="E152" s="559"/>
      <c r="F152" s="562"/>
      <c r="G152" s="563"/>
      <c r="H152" s="564"/>
      <c r="I152" s="286"/>
      <c r="J152" s="329"/>
      <c r="K152" s="560"/>
      <c r="L152" s="329"/>
      <c r="M152" s="286"/>
    </row>
    <row r="153" spans="1:13" ht="10.5" customHeight="1" thickTop="1" thickBot="1" x14ac:dyDescent="0.55000000000000004">
      <c r="A153" s="282"/>
      <c r="B153" s="282"/>
      <c r="C153" s="558"/>
      <c r="D153" s="567"/>
      <c r="E153" s="559"/>
      <c r="F153" s="562"/>
      <c r="G153" s="563"/>
      <c r="H153" s="564"/>
      <c r="I153" s="286"/>
      <c r="J153" s="329"/>
      <c r="K153" s="560"/>
      <c r="L153" s="329"/>
      <c r="M153" s="286"/>
    </row>
    <row r="154" spans="1:13" ht="10.5" customHeight="1" thickTop="1" thickBot="1" x14ac:dyDescent="0.55000000000000004">
      <c r="A154" s="282"/>
      <c r="B154" s="282"/>
      <c r="C154" s="558"/>
      <c r="D154" s="567"/>
      <c r="E154" s="559"/>
      <c r="F154" s="562"/>
      <c r="G154" s="563"/>
      <c r="H154" s="564"/>
      <c r="I154" s="286"/>
      <c r="J154" s="329"/>
      <c r="K154" s="560"/>
      <c r="L154" s="329"/>
      <c r="M154" s="286"/>
    </row>
    <row r="155" spans="1:13" ht="10.5" customHeight="1" thickTop="1" thickBot="1" x14ac:dyDescent="0.55000000000000004">
      <c r="A155" s="282"/>
      <c r="B155" s="282"/>
      <c r="C155" s="558"/>
      <c r="D155" s="567"/>
      <c r="E155" s="559"/>
      <c r="F155" s="562"/>
      <c r="G155" s="563"/>
      <c r="H155" s="564"/>
      <c r="I155" s="286"/>
      <c r="J155" s="329"/>
      <c r="K155" s="560"/>
      <c r="L155" s="329"/>
      <c r="M155" s="286"/>
    </row>
    <row r="156" spans="1:13" ht="10.5" customHeight="1" thickTop="1" thickBot="1" x14ac:dyDescent="0.55000000000000004">
      <c r="A156" s="282"/>
      <c r="B156" s="282"/>
      <c r="C156" s="558"/>
      <c r="D156" s="567"/>
      <c r="E156" s="559"/>
      <c r="F156" s="562"/>
      <c r="G156" s="563"/>
      <c r="H156" s="564"/>
      <c r="I156" s="286"/>
      <c r="J156" s="329"/>
      <c r="K156" s="560"/>
      <c r="L156" s="329"/>
      <c r="M156" s="286"/>
    </row>
    <row r="157" spans="1:13" ht="10.5" customHeight="1" thickTop="1" thickBot="1" x14ac:dyDescent="0.55000000000000004">
      <c r="A157" s="282"/>
      <c r="B157" s="282"/>
      <c r="C157" s="558"/>
      <c r="D157" s="567"/>
      <c r="E157" s="559"/>
      <c r="F157" s="562"/>
      <c r="G157" s="563"/>
      <c r="H157" s="564"/>
      <c r="I157" s="286"/>
      <c r="J157" s="329"/>
      <c r="K157" s="560"/>
      <c r="L157" s="329"/>
      <c r="M157" s="286"/>
    </row>
    <row r="158" spans="1:13" ht="68.25" customHeight="1" thickTop="1" thickBot="1" x14ac:dyDescent="0.55000000000000004">
      <c r="A158" s="282"/>
      <c r="B158" s="282"/>
      <c r="C158" s="558"/>
      <c r="D158" s="567"/>
      <c r="E158" s="559"/>
      <c r="F158" s="330" t="s">
        <v>337</v>
      </c>
      <c r="G158" s="331">
        <v>1</v>
      </c>
      <c r="H158" s="332">
        <f>'Matriz de Cumplimiento V.3'!R191</f>
        <v>1</v>
      </c>
      <c r="I158" s="286"/>
      <c r="J158" s="329"/>
      <c r="K158" s="560"/>
      <c r="L158" s="329"/>
      <c r="M158" s="286"/>
    </row>
    <row r="159" spans="1:13" ht="68.25" customHeight="1" thickTop="1" thickBot="1" x14ac:dyDescent="0.55000000000000004">
      <c r="A159" s="282"/>
      <c r="B159" s="282"/>
      <c r="C159" s="558"/>
      <c r="D159" s="567"/>
      <c r="E159" s="559"/>
      <c r="F159" s="330" t="s">
        <v>323</v>
      </c>
      <c r="G159" s="331">
        <v>1</v>
      </c>
      <c r="H159" s="332">
        <f>'Matriz de Cumplimiento V.3'!R192</f>
        <v>1</v>
      </c>
      <c r="I159" s="286"/>
      <c r="J159" s="329"/>
      <c r="K159" s="560"/>
      <c r="L159" s="329"/>
      <c r="M159" s="286"/>
    </row>
    <row r="160" spans="1:13" ht="68.25" customHeight="1" thickTop="1" thickBot="1" x14ac:dyDescent="0.55000000000000004">
      <c r="A160" s="282"/>
      <c r="B160" s="282"/>
      <c r="C160" s="558"/>
      <c r="D160" s="567"/>
      <c r="E160" s="559"/>
      <c r="F160" s="568" t="s">
        <v>176</v>
      </c>
      <c r="G160" s="563">
        <v>1</v>
      </c>
      <c r="H160" s="564">
        <f>'Matriz de Cumplimiento V.3'!R193</f>
        <v>1</v>
      </c>
      <c r="I160" s="286"/>
      <c r="J160" s="329"/>
      <c r="K160" s="560"/>
      <c r="L160" s="329"/>
      <c r="M160" s="286"/>
    </row>
    <row r="161" spans="1:13" ht="68.25" customHeight="1" thickTop="1" thickBot="1" x14ac:dyDescent="0.55000000000000004">
      <c r="A161" s="282"/>
      <c r="B161" s="282"/>
      <c r="C161" s="558"/>
      <c r="D161" s="567"/>
      <c r="E161" s="559"/>
      <c r="F161" s="568"/>
      <c r="G161" s="563"/>
      <c r="H161" s="564"/>
      <c r="I161" s="286"/>
      <c r="J161" s="329"/>
      <c r="K161" s="560"/>
      <c r="L161" s="329"/>
      <c r="M161" s="286"/>
    </row>
    <row r="162" spans="1:13" ht="68.25" customHeight="1" thickTop="1" thickBot="1" x14ac:dyDescent="0.55000000000000004">
      <c r="A162" s="282"/>
      <c r="B162" s="282"/>
      <c r="C162" s="558"/>
      <c r="D162" s="567"/>
      <c r="E162" s="559"/>
      <c r="F162" s="568" t="s">
        <v>33</v>
      </c>
      <c r="G162" s="563">
        <v>1</v>
      </c>
      <c r="H162" s="564">
        <f>'Matriz de Cumplimiento V.3'!R195</f>
        <v>0</v>
      </c>
      <c r="I162" s="286"/>
      <c r="J162" s="329"/>
      <c r="K162" s="560"/>
      <c r="L162" s="329"/>
      <c r="M162" s="286"/>
    </row>
    <row r="163" spans="1:13" ht="68.25" customHeight="1" thickTop="1" thickBot="1" x14ac:dyDescent="0.55000000000000004">
      <c r="A163" s="282"/>
      <c r="B163" s="282"/>
      <c r="C163" s="558"/>
      <c r="D163" s="567"/>
      <c r="E163" s="559"/>
      <c r="F163" s="568" t="s">
        <v>33</v>
      </c>
      <c r="G163" s="563"/>
      <c r="H163" s="564"/>
      <c r="I163" s="286"/>
      <c r="J163" s="329"/>
      <c r="K163" s="560"/>
      <c r="L163" s="329"/>
      <c r="M163" s="286"/>
    </row>
    <row r="164" spans="1:13" ht="108" customHeight="1" thickTop="1" thickBot="1" x14ac:dyDescent="0.55000000000000004">
      <c r="A164" s="282"/>
      <c r="B164" s="282"/>
      <c r="C164" s="558"/>
      <c r="D164" s="567"/>
      <c r="E164" s="559"/>
      <c r="F164" s="330" t="s">
        <v>0</v>
      </c>
      <c r="G164" s="331">
        <v>1</v>
      </c>
      <c r="H164" s="332">
        <f>'Matriz de Cumplimiento V.3'!R197</f>
        <v>1</v>
      </c>
      <c r="I164" s="286"/>
      <c r="J164" s="329"/>
      <c r="K164" s="560"/>
      <c r="L164" s="329"/>
      <c r="M164" s="286"/>
    </row>
    <row r="165" spans="1:13" ht="31.5" customHeight="1" thickTop="1" thickBot="1" x14ac:dyDescent="0.55000000000000004">
      <c r="A165" s="282"/>
      <c r="B165" s="282"/>
      <c r="C165" s="558"/>
      <c r="D165" s="567"/>
      <c r="E165" s="559"/>
      <c r="F165" s="568" t="s">
        <v>177</v>
      </c>
      <c r="G165" s="563">
        <v>1</v>
      </c>
      <c r="H165" s="564">
        <f>'Matriz de Cumplimiento V.3'!R198</f>
        <v>1</v>
      </c>
      <c r="I165" s="286"/>
      <c r="J165" s="329"/>
      <c r="K165" s="560"/>
      <c r="L165" s="329"/>
      <c r="M165" s="286"/>
    </row>
    <row r="166" spans="1:13" ht="31.5" customHeight="1" thickTop="1" thickBot="1" x14ac:dyDescent="0.55000000000000004">
      <c r="A166" s="282"/>
      <c r="B166" s="282"/>
      <c r="C166" s="558"/>
      <c r="D166" s="567"/>
      <c r="E166" s="559"/>
      <c r="F166" s="568"/>
      <c r="G166" s="563"/>
      <c r="H166" s="564"/>
      <c r="I166" s="286"/>
      <c r="J166" s="329"/>
      <c r="K166" s="560"/>
      <c r="L166" s="329"/>
      <c r="M166" s="286"/>
    </row>
    <row r="167" spans="1:13" ht="31.5" customHeight="1" thickTop="1" thickBot="1" x14ac:dyDescent="0.55000000000000004">
      <c r="A167" s="282"/>
      <c r="B167" s="282"/>
      <c r="C167" s="558"/>
      <c r="D167" s="567"/>
      <c r="E167" s="559"/>
      <c r="F167" s="568"/>
      <c r="G167" s="563"/>
      <c r="H167" s="564"/>
      <c r="I167" s="286"/>
      <c r="J167" s="329"/>
      <c r="K167" s="560"/>
      <c r="L167" s="329"/>
      <c r="M167" s="286"/>
    </row>
    <row r="168" spans="1:13" ht="31.5" customHeight="1" thickTop="1" thickBot="1" x14ac:dyDescent="0.55000000000000004">
      <c r="A168" s="282"/>
      <c r="B168" s="282"/>
      <c r="C168" s="558"/>
      <c r="D168" s="567"/>
      <c r="E168" s="559"/>
      <c r="F168" s="568"/>
      <c r="G168" s="563"/>
      <c r="H168" s="564"/>
      <c r="I168" s="286"/>
      <c r="J168" s="329"/>
      <c r="K168" s="560"/>
      <c r="L168" s="329"/>
      <c r="M168" s="286"/>
    </row>
    <row r="169" spans="1:13" ht="31.5" customHeight="1" thickTop="1" thickBot="1" x14ac:dyDescent="0.55000000000000004">
      <c r="A169" s="282"/>
      <c r="B169" s="282"/>
      <c r="C169" s="558"/>
      <c r="D169" s="567"/>
      <c r="E169" s="559"/>
      <c r="F169" s="568"/>
      <c r="G169" s="563"/>
      <c r="H169" s="564"/>
      <c r="I169" s="286"/>
      <c r="J169" s="329"/>
      <c r="K169" s="560"/>
      <c r="L169" s="329"/>
      <c r="M169" s="286"/>
    </row>
    <row r="170" spans="1:13" ht="31.5" customHeight="1" thickTop="1" thickBot="1" x14ac:dyDescent="0.55000000000000004">
      <c r="A170" s="282"/>
      <c r="B170" s="282"/>
      <c r="C170" s="558"/>
      <c r="D170" s="567"/>
      <c r="E170" s="559"/>
      <c r="F170" s="568"/>
      <c r="G170" s="563"/>
      <c r="H170" s="564"/>
      <c r="I170" s="286"/>
      <c r="J170" s="329"/>
      <c r="K170" s="560"/>
      <c r="L170" s="329"/>
      <c r="M170" s="286"/>
    </row>
    <row r="171" spans="1:13" ht="93" thickBot="1" x14ac:dyDescent="1.4">
      <c r="A171" s="337"/>
      <c r="B171" s="337"/>
      <c r="C171" s="338"/>
      <c r="D171" s="339" t="s">
        <v>379</v>
      </c>
      <c r="E171" s="340">
        <f>SUM(E10:E170)</f>
        <v>100</v>
      </c>
      <c r="F171" s="341"/>
      <c r="G171" s="340">
        <f>SUM(G10:G170)</f>
        <v>100.00000000000001</v>
      </c>
      <c r="H171" s="342">
        <f>AVERAGE(H10:H170)</f>
        <v>0.75967261904761918</v>
      </c>
      <c r="I171" s="286"/>
      <c r="J171" s="343"/>
      <c r="K171" s="344">
        <f>AVERAGE(K10:K170)</f>
        <v>0.77664141414141419</v>
      </c>
      <c r="L171" s="343"/>
      <c r="M171" s="286"/>
    </row>
    <row r="172" spans="1:13" x14ac:dyDescent="1.35">
      <c r="A172" s="282"/>
      <c r="B172" s="282"/>
      <c r="C172" s="283"/>
      <c r="D172" s="284"/>
      <c r="E172" s="285"/>
      <c r="F172" s="286"/>
      <c r="G172" s="287"/>
      <c r="H172" s="288"/>
      <c r="I172" s="286"/>
      <c r="J172" s="289"/>
      <c r="K172" s="289"/>
      <c r="L172" s="289"/>
      <c r="M172" s="286"/>
    </row>
    <row r="174" spans="1:13" ht="61.5" x14ac:dyDescent="0.9">
      <c r="E174" s="346" t="s">
        <v>415</v>
      </c>
      <c r="F174" s="347" t="s">
        <v>420</v>
      </c>
      <c r="G174" s="348" t="s">
        <v>412</v>
      </c>
    </row>
    <row r="175" spans="1:13" ht="33.75" x14ac:dyDescent="0.5">
      <c r="E175" s="349">
        <v>1</v>
      </c>
      <c r="F175" s="350" t="s">
        <v>387</v>
      </c>
      <c r="G175" s="351">
        <f>K10</f>
        <v>1</v>
      </c>
    </row>
    <row r="176" spans="1:13" ht="33.75" x14ac:dyDescent="0.5">
      <c r="E176" s="349">
        <v>2</v>
      </c>
      <c r="F176" s="350" t="s">
        <v>92</v>
      </c>
      <c r="G176" s="351">
        <f>K11</f>
        <v>1</v>
      </c>
    </row>
    <row r="177" spans="5:7" ht="33.75" x14ac:dyDescent="0.5">
      <c r="E177" s="349">
        <v>3</v>
      </c>
      <c r="F177" s="350" t="s">
        <v>112</v>
      </c>
      <c r="G177" s="351">
        <f>K25</f>
        <v>0.60000000000000009</v>
      </c>
    </row>
    <row r="178" spans="5:7" ht="33.75" x14ac:dyDescent="0.5">
      <c r="E178" s="349">
        <v>4</v>
      </c>
      <c r="F178" s="350" t="s">
        <v>109</v>
      </c>
      <c r="G178" s="351">
        <f>K35</f>
        <v>0.875</v>
      </c>
    </row>
    <row r="179" spans="5:7" ht="33.75" x14ac:dyDescent="0.5">
      <c r="E179" s="349">
        <v>5</v>
      </c>
      <c r="F179" s="350" t="s">
        <v>99</v>
      </c>
      <c r="G179" s="351">
        <f>K56</f>
        <v>0.22222222222222221</v>
      </c>
    </row>
    <row r="180" spans="5:7" ht="33.75" x14ac:dyDescent="0.5">
      <c r="E180" s="349">
        <v>6</v>
      </c>
      <c r="F180" s="350" t="s">
        <v>100</v>
      </c>
      <c r="G180" s="351">
        <f>K66</f>
        <v>1</v>
      </c>
    </row>
    <row r="181" spans="5:7" ht="33.75" x14ac:dyDescent="0.5">
      <c r="E181" s="349">
        <v>7</v>
      </c>
      <c r="F181" s="350" t="s">
        <v>107</v>
      </c>
      <c r="G181" s="351">
        <f>K71</f>
        <v>0.64583333333333337</v>
      </c>
    </row>
    <row r="182" spans="5:7" ht="33.75" x14ac:dyDescent="0.5">
      <c r="E182" s="349">
        <v>8</v>
      </c>
      <c r="F182" s="352" t="s">
        <v>80</v>
      </c>
      <c r="G182" s="351">
        <f>K93</f>
        <v>0.5</v>
      </c>
    </row>
    <row r="183" spans="5:7" ht="33.75" x14ac:dyDescent="0.5">
      <c r="E183" s="349">
        <v>9</v>
      </c>
      <c r="F183" s="352" t="s">
        <v>81</v>
      </c>
      <c r="G183" s="351">
        <f>K110</f>
        <v>1</v>
      </c>
    </row>
    <row r="184" spans="5:7" ht="33.75" x14ac:dyDescent="0.5">
      <c r="E184" s="349">
        <v>10</v>
      </c>
      <c r="F184" s="352" t="s">
        <v>402</v>
      </c>
      <c r="G184" s="351">
        <f>K116</f>
        <v>1</v>
      </c>
    </row>
    <row r="185" spans="5:7" ht="33.75" x14ac:dyDescent="0.5">
      <c r="E185" s="349">
        <v>11</v>
      </c>
      <c r="F185" s="352" t="s">
        <v>104</v>
      </c>
      <c r="G185" s="351">
        <f>K121</f>
        <v>0.7</v>
      </c>
    </row>
    <row r="245" spans="7:7" x14ac:dyDescent="1.35">
      <c r="G245" s="297" t="s">
        <v>80</v>
      </c>
    </row>
    <row r="246" spans="7:7" x14ac:dyDescent="1.35">
      <c r="G246" s="297" t="s">
        <v>80</v>
      </c>
    </row>
    <row r="247" spans="7:7" x14ac:dyDescent="1.35">
      <c r="G247" s="297" t="s">
        <v>80</v>
      </c>
    </row>
    <row r="248" spans="7:7" x14ac:dyDescent="1.35">
      <c r="G248" s="297" t="s">
        <v>80</v>
      </c>
    </row>
    <row r="250" spans="7:7" x14ac:dyDescent="1.35">
      <c r="G250" s="297" t="s">
        <v>80</v>
      </c>
    </row>
    <row r="251" spans="7:7" x14ac:dyDescent="1.35">
      <c r="G251" s="297" t="s">
        <v>80</v>
      </c>
    </row>
    <row r="252" spans="7:7" x14ac:dyDescent="1.35">
      <c r="G252" s="297" t="s">
        <v>80</v>
      </c>
    </row>
    <row r="253" spans="7:7" x14ac:dyDescent="1.35">
      <c r="G253" s="297" t="s">
        <v>80</v>
      </c>
    </row>
    <row r="254" spans="7:7" x14ac:dyDescent="1.35">
      <c r="G254" s="297" t="s">
        <v>80</v>
      </c>
    </row>
    <row r="255" spans="7:7" x14ac:dyDescent="1.35">
      <c r="G255" s="297" t="s">
        <v>80</v>
      </c>
    </row>
    <row r="256" spans="7:7" x14ac:dyDescent="1.35">
      <c r="G256" s="297" t="s">
        <v>80</v>
      </c>
    </row>
    <row r="257" spans="7:7" x14ac:dyDescent="1.35">
      <c r="G257" s="297" t="s">
        <v>80</v>
      </c>
    </row>
    <row r="258" spans="7:7" x14ac:dyDescent="1.35">
      <c r="G258" s="297" t="s">
        <v>80</v>
      </c>
    </row>
    <row r="259" spans="7:7" x14ac:dyDescent="1.35">
      <c r="G259" s="297" t="s">
        <v>80</v>
      </c>
    </row>
    <row r="260" spans="7:7" x14ac:dyDescent="1.35">
      <c r="G260" s="297" t="s">
        <v>80</v>
      </c>
    </row>
    <row r="261" spans="7:7" x14ac:dyDescent="1.35">
      <c r="G261" s="297" t="s">
        <v>80</v>
      </c>
    </row>
    <row r="262" spans="7:7" x14ac:dyDescent="1.35">
      <c r="G262" s="297" t="s">
        <v>81</v>
      </c>
    </row>
    <row r="268" spans="7:7" x14ac:dyDescent="1.35">
      <c r="G268" s="297" t="s">
        <v>30</v>
      </c>
    </row>
    <row r="273" spans="7:7" x14ac:dyDescent="1.35">
      <c r="G273" s="297" t="s">
        <v>104</v>
      </c>
    </row>
  </sheetData>
  <sheetProtection algorithmName="SHA-512" hashValue="g4xyn8zbhFmr2cLd6lMKdYNg03ztFPcnXSphAVRlAhmSH+A7fi8xuojmP02kwM7F/XH/WYRb4VWiQSI4GuxOQA==" saltValue="/Xm6JptXK9/xsBHsOWIYbA==" spinCount="100000" sheet="1" objects="1" scenarios="1" selectLockedCells="1" selectUnlockedCells="1"/>
  <mergeCells count="113">
    <mergeCell ref="C66:C70"/>
    <mergeCell ref="D66:D70"/>
    <mergeCell ref="F67:F69"/>
    <mergeCell ref="C71:C92"/>
    <mergeCell ref="D71:D92"/>
    <mergeCell ref="F71:F78"/>
    <mergeCell ref="F79:F85"/>
    <mergeCell ref="C11:C24"/>
    <mergeCell ref="D11:D24"/>
    <mergeCell ref="F11:F15"/>
    <mergeCell ref="F16:F19"/>
    <mergeCell ref="F20:F23"/>
    <mergeCell ref="C25:C34"/>
    <mergeCell ref="D25:D34"/>
    <mergeCell ref="F25:F26"/>
    <mergeCell ref="C35:C55"/>
    <mergeCell ref="D35:D55"/>
    <mergeCell ref="F38:F40"/>
    <mergeCell ref="F41:F52"/>
    <mergeCell ref="E11:E24"/>
    <mergeCell ref="E25:E34"/>
    <mergeCell ref="E35:E55"/>
    <mergeCell ref="E66:E70"/>
    <mergeCell ref="D56:D65"/>
    <mergeCell ref="C110:C115"/>
    <mergeCell ref="D110:D115"/>
    <mergeCell ref="F114:F115"/>
    <mergeCell ref="F88:F91"/>
    <mergeCell ref="C93:C109"/>
    <mergeCell ref="D93:D109"/>
    <mergeCell ref="F93:F97"/>
    <mergeCell ref="F99:F100"/>
    <mergeCell ref="F101:F103"/>
    <mergeCell ref="E110:E115"/>
    <mergeCell ref="E71:E92"/>
    <mergeCell ref="E93:E109"/>
    <mergeCell ref="F105:F109"/>
    <mergeCell ref="C116:C120"/>
    <mergeCell ref="D116:D120"/>
    <mergeCell ref="F116:F120"/>
    <mergeCell ref="C121:C170"/>
    <mergeCell ref="D121:D170"/>
    <mergeCell ref="F122:F130"/>
    <mergeCell ref="F131:F145"/>
    <mergeCell ref="E116:E120"/>
    <mergeCell ref="E121:E170"/>
    <mergeCell ref="F165:F170"/>
    <mergeCell ref="F146:F157"/>
    <mergeCell ref="F160:F161"/>
    <mergeCell ref="F162:F163"/>
    <mergeCell ref="G67:G69"/>
    <mergeCell ref="G71:G78"/>
    <mergeCell ref="G79:G85"/>
    <mergeCell ref="G88:G91"/>
    <mergeCell ref="G93:G97"/>
    <mergeCell ref="G99:G100"/>
    <mergeCell ref="G11:G15"/>
    <mergeCell ref="G16:G19"/>
    <mergeCell ref="G20:G23"/>
    <mergeCell ref="G25:G26"/>
    <mergeCell ref="G38:G40"/>
    <mergeCell ref="G41:G52"/>
    <mergeCell ref="G146:G157"/>
    <mergeCell ref="G160:G161"/>
    <mergeCell ref="G162:G163"/>
    <mergeCell ref="G165:G170"/>
    <mergeCell ref="G101:G103"/>
    <mergeCell ref="G105:G109"/>
    <mergeCell ref="G114:G115"/>
    <mergeCell ref="G116:G120"/>
    <mergeCell ref="G122:G130"/>
    <mergeCell ref="G131:G145"/>
    <mergeCell ref="H67:H69"/>
    <mergeCell ref="H71:H78"/>
    <mergeCell ref="H79:H85"/>
    <mergeCell ref="H88:H91"/>
    <mergeCell ref="H11:H15"/>
    <mergeCell ref="H16:H19"/>
    <mergeCell ref="H20:H23"/>
    <mergeCell ref="H25:H26"/>
    <mergeCell ref="H38:H40"/>
    <mergeCell ref="H41:H52"/>
    <mergeCell ref="H122:H130"/>
    <mergeCell ref="H131:H145"/>
    <mergeCell ref="H146:H157"/>
    <mergeCell ref="H160:H161"/>
    <mergeCell ref="H162:H163"/>
    <mergeCell ref="H165:H170"/>
    <mergeCell ref="H93:H97"/>
    <mergeCell ref="H99:H100"/>
    <mergeCell ref="H101:H103"/>
    <mergeCell ref="H105:H109"/>
    <mergeCell ref="H114:H115"/>
    <mergeCell ref="H116:H120"/>
    <mergeCell ref="K11:K24"/>
    <mergeCell ref="K25:K34"/>
    <mergeCell ref="K35:K55"/>
    <mergeCell ref="K66:K70"/>
    <mergeCell ref="K71:K92"/>
    <mergeCell ref="K93:K109"/>
    <mergeCell ref="K110:K115"/>
    <mergeCell ref="K116:K120"/>
    <mergeCell ref="K121:K170"/>
    <mergeCell ref="C56:C65"/>
    <mergeCell ref="E56:E65"/>
    <mergeCell ref="K56:K65"/>
    <mergeCell ref="G27:G28"/>
    <mergeCell ref="G29:G30"/>
    <mergeCell ref="G31:G32"/>
    <mergeCell ref="G33:G34"/>
    <mergeCell ref="F56:F63"/>
    <mergeCell ref="G56:G63"/>
    <mergeCell ref="H56:H63"/>
  </mergeCells>
  <pageMargins left="0.7" right="0.7" top="0.75" bottom="0.75" header="0.3" footer="0.3"/>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Matriz de Cumplimiento V.3</vt:lpstr>
      <vt:lpstr>RESULTADO</vt:lpstr>
      <vt:lpstr>'Matriz de Cumplimiento V.3'!Área_de_impresión</vt:lpstr>
      <vt:lpstr>'Matriz de Cumplimiento V.3'!Títulos_a_imprimir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gobiernoenlinea</cp:lastModifiedBy>
  <cp:lastPrinted>2016-03-14T17:09:24Z</cp:lastPrinted>
  <dcterms:created xsi:type="dcterms:W3CDTF">2014-09-04T19:32:28Z</dcterms:created>
  <dcterms:modified xsi:type="dcterms:W3CDTF">2019-01-02T13:53:08Z</dcterms:modified>
</cp:coreProperties>
</file>